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610" windowHeight="11640"/>
  </bookViews>
  <sheets>
    <sheet name="ՇՄՆ_2022_բյուջե" sheetId="8" r:id="rId1"/>
    <sheet name="2022_Արդյունքային ցուցանիշներ" sheetId="9" r:id="rId2"/>
  </sheets>
  <externalReferences>
    <externalReference r:id="rId3"/>
  </externalReferences>
  <definedNames>
    <definedName name="AgencyCode" localSheetId="0">#REF!</definedName>
    <definedName name="AgencyCode">#REF!</definedName>
    <definedName name="AgencyName" localSheetId="0">#REF!</definedName>
    <definedName name="AgencyName">#REF!</definedName>
    <definedName name="ampop_krchat" localSheetId="0">#REF!</definedName>
    <definedName name="ampop_krchat">#REF!</definedName>
    <definedName name="Functional1" localSheetId="0">#REF!</definedName>
    <definedName name="Functional1">#REF!</definedName>
    <definedName name="PANature" localSheetId="0">#REF!</definedName>
    <definedName name="PANature">#REF!</definedName>
    <definedName name="PAType" localSheetId="0">#REF!</definedName>
    <definedName name="PAType">#REF!</definedName>
    <definedName name="Performance2" localSheetId="0">#REF!</definedName>
    <definedName name="Performance2">#REF!</definedName>
    <definedName name="PerformanceType" localSheetId="0">#REF!</definedName>
    <definedName name="PerformanceType">#REF!</definedName>
    <definedName name="_xlnm.Print_Titles" localSheetId="0">ՇՄՆ_2022_բյուջե!$4:$4</definedName>
  </definedNames>
  <calcPr calcId="145621"/>
</workbook>
</file>

<file path=xl/calcChain.xml><?xml version="1.0" encoding="utf-8"?>
<calcChain xmlns="http://schemas.openxmlformats.org/spreadsheetml/2006/main">
  <c r="Q12" i="8" l="1"/>
  <c r="Q11" i="8"/>
  <c r="Q13" i="8"/>
  <c r="Q9" i="8"/>
  <c r="K17" i="8" l="1"/>
  <c r="K37" i="8"/>
  <c r="I5" i="8" l="1"/>
  <c r="J5" i="8"/>
  <c r="K5" i="8"/>
  <c r="M5" i="8"/>
  <c r="N5" i="8"/>
  <c r="O5" i="8"/>
  <c r="P5" i="8"/>
  <c r="G5" i="8"/>
  <c r="I6" i="8"/>
  <c r="J6" i="8"/>
  <c r="K6" i="8"/>
  <c r="M6" i="8"/>
  <c r="N6" i="8"/>
  <c r="O6" i="8"/>
  <c r="P6" i="8"/>
  <c r="I7" i="8"/>
  <c r="J7" i="8"/>
  <c r="K7" i="8"/>
  <c r="M7" i="8"/>
  <c r="N7" i="8"/>
  <c r="O7" i="8"/>
  <c r="P7" i="8"/>
  <c r="G7" i="8"/>
  <c r="G6" i="8"/>
  <c r="H11" i="8" l="1"/>
  <c r="J11" i="8"/>
  <c r="K11" i="8"/>
  <c r="M11" i="8"/>
  <c r="N11" i="8"/>
  <c r="O11" i="8"/>
  <c r="G11" i="8"/>
  <c r="I8" i="8"/>
  <c r="H8" i="8"/>
  <c r="G8" i="8"/>
  <c r="M8" i="8"/>
  <c r="N8" i="8"/>
  <c r="O8" i="8"/>
  <c r="I12" i="8"/>
  <c r="I11" i="8" s="1"/>
  <c r="I16" i="8"/>
  <c r="Q35" i="8" l="1"/>
  <c r="P35" i="8"/>
  <c r="P33" i="8" s="1"/>
  <c r="L35" i="8"/>
  <c r="L33" i="8" s="1"/>
  <c r="I35" i="8"/>
  <c r="I33" i="8" s="1"/>
  <c r="Q34" i="8"/>
  <c r="O33" i="8"/>
  <c r="N33" i="8"/>
  <c r="M33" i="8"/>
  <c r="K33" i="8"/>
  <c r="J33" i="8"/>
  <c r="H33" i="8"/>
  <c r="G33" i="8"/>
  <c r="F33" i="8"/>
  <c r="E33" i="8"/>
  <c r="P32" i="8"/>
  <c r="H32" i="8"/>
  <c r="Q32" i="8" s="1"/>
  <c r="P31" i="8"/>
  <c r="H31" i="8"/>
  <c r="H7" i="8" s="1"/>
  <c r="Q7" i="8" s="1"/>
  <c r="Q30" i="8"/>
  <c r="P30" i="8"/>
  <c r="L30" i="8"/>
  <c r="Q29" i="8"/>
  <c r="P29" i="8"/>
  <c r="L29" i="8"/>
  <c r="Q28" i="8"/>
  <c r="P28" i="8"/>
  <c r="L28" i="8"/>
  <c r="I28" i="8"/>
  <c r="O27" i="8"/>
  <c r="N27" i="8"/>
  <c r="M27" i="8"/>
  <c r="K27" i="8"/>
  <c r="J27" i="8"/>
  <c r="G27" i="8"/>
  <c r="F27" i="8"/>
  <c r="E27" i="8"/>
  <c r="Q26" i="8"/>
  <c r="P26" i="8"/>
  <c r="L26" i="8"/>
  <c r="Q25" i="8"/>
  <c r="P25" i="8"/>
  <c r="L25" i="8"/>
  <c r="Q24" i="8"/>
  <c r="P24" i="8"/>
  <c r="L24" i="8"/>
  <c r="Q23" i="8"/>
  <c r="P23" i="8"/>
  <c r="L23" i="8"/>
  <c r="Q22" i="8"/>
  <c r="P22" i="8"/>
  <c r="L22" i="8"/>
  <c r="Q21" i="8"/>
  <c r="P21" i="8"/>
  <c r="L21" i="8"/>
  <c r="Q20" i="8"/>
  <c r="P20" i="8"/>
  <c r="L20" i="8"/>
  <c r="Q19" i="8"/>
  <c r="P19" i="8"/>
  <c r="L19" i="8"/>
  <c r="P18" i="8"/>
  <c r="H18" i="8"/>
  <c r="H6" i="8" s="1"/>
  <c r="O17" i="8"/>
  <c r="N17" i="8"/>
  <c r="M17" i="8"/>
  <c r="J17" i="8"/>
  <c r="I17" i="8"/>
  <c r="F17" i="8"/>
  <c r="E17" i="8"/>
  <c r="Q16" i="8"/>
  <c r="P16" i="8"/>
  <c r="P15" i="8" s="1"/>
  <c r="L16" i="8"/>
  <c r="L15" i="8" s="1"/>
  <c r="O15" i="8"/>
  <c r="N15" i="8"/>
  <c r="M15" i="8"/>
  <c r="K15" i="8"/>
  <c r="J15" i="8"/>
  <c r="I15" i="8"/>
  <c r="H15" i="8"/>
  <c r="G15" i="8"/>
  <c r="F15" i="8"/>
  <c r="E15" i="8"/>
  <c r="P14" i="8"/>
  <c r="L14" i="8"/>
  <c r="P13" i="8"/>
  <c r="L13" i="8"/>
  <c r="P12" i="8"/>
  <c r="L12" i="8"/>
  <c r="F11" i="8"/>
  <c r="E11" i="8"/>
  <c r="K10" i="8"/>
  <c r="J10" i="8"/>
  <c r="P9" i="8"/>
  <c r="L9" i="8"/>
  <c r="F8" i="8"/>
  <c r="E8" i="8"/>
  <c r="F7" i="8"/>
  <c r="E7" i="8"/>
  <c r="F6" i="8"/>
  <c r="E6" i="8"/>
  <c r="Q6" i="8" l="1"/>
  <c r="H5" i="8"/>
  <c r="Q5" i="8" s="1"/>
  <c r="L11" i="8"/>
  <c r="I27" i="8"/>
  <c r="Q31" i="8"/>
  <c r="J8" i="8"/>
  <c r="K8" i="8"/>
  <c r="Q8" i="8" s="1"/>
  <c r="Q10" i="8"/>
  <c r="P11" i="8"/>
  <c r="Q33" i="8"/>
  <c r="Q15" i="8"/>
  <c r="L10" i="8"/>
  <c r="L8" i="8" s="1"/>
  <c r="P27" i="8"/>
  <c r="Q18" i="8"/>
  <c r="G17" i="8"/>
  <c r="F5" i="8"/>
  <c r="P10" i="8"/>
  <c r="P17" i="8"/>
  <c r="E5" i="8"/>
  <c r="H27" i="8"/>
  <c r="Q27" i="8" s="1"/>
  <c r="L31" i="8"/>
  <c r="L7" i="8" s="1"/>
  <c r="L32" i="8"/>
  <c r="L18" i="8"/>
  <c r="L6" i="8" s="1"/>
  <c r="H17" i="8"/>
  <c r="Q17" i="8" s="1"/>
  <c r="L5" i="8" l="1"/>
  <c r="P8" i="8"/>
  <c r="L27" i="8"/>
  <c r="L17" i="8"/>
</calcChain>
</file>

<file path=xl/sharedStrings.xml><?xml version="1.0" encoding="utf-8"?>
<sst xmlns="http://schemas.openxmlformats.org/spreadsheetml/2006/main" count="1258" uniqueCount="504">
  <si>
    <t>ՏԵՂԵԿԱՆՔ</t>
  </si>
  <si>
    <t>Դասիչը</t>
  </si>
  <si>
    <t xml:space="preserve"> Շրջակա միջավայրի նախարարության կողմից պետական բյուջեի ֆինանսավորմամբ իրականացվող ծրագրերն ու միջոցառումները</t>
  </si>
  <si>
    <t>ՀՀ 2018թ. բյուջե</t>
  </si>
  <si>
    <t>ՀՀ 2019թ. բյուջե (փաստացի)</t>
  </si>
  <si>
    <t>ՀՀ 2020թ. բյուջե (փաստացի)</t>
  </si>
  <si>
    <t>ՀՀ 2021թ. բյուջե (հաստատված)</t>
  </si>
  <si>
    <t>Ծրագրի</t>
  </si>
  <si>
    <t>Միջոցառման</t>
  </si>
  <si>
    <t>Ընդամենը շրջակա միջավայրի  նախարարություն
այդ թվում`</t>
  </si>
  <si>
    <t>Ընթացիկ</t>
  </si>
  <si>
    <t>Կապիտալ</t>
  </si>
  <si>
    <t xml:space="preserve"> Շրջակա միջավայրի վրա ազդեցության գնահատում և մոնիթորինգ</t>
  </si>
  <si>
    <t xml:space="preserve"> Շրջակա միջավայրի վրա ազդեցության գնահատում և փորձաքննություն</t>
  </si>
  <si>
    <t xml:space="preserve"> Հիդրոօդերևութաբանության, շրջակա  միջավայրի մոնիտորինգ  և տեղեկատվության  ապահովում</t>
  </si>
  <si>
    <t xml:space="preserve"> 1071</t>
  </si>
  <si>
    <t xml:space="preserve"> Շրջակա միջավայրի ոլորտում քաղաքականության մշակում, ծրագրերի համակարգում և մոնիտորինգ</t>
  </si>
  <si>
    <t>Շրջակա միջավայրի ոլորտի ծրագրերի իրականացում</t>
  </si>
  <si>
    <t>Շրջակա միջավայրի նախարարության տեխնիկական կարողությունների ընդլայնում</t>
  </si>
  <si>
    <t xml:space="preserve"> 1133</t>
  </si>
  <si>
    <t>Բնապահպանական ծրագրերի իրականացում համայնքներում</t>
  </si>
  <si>
    <t xml:space="preserve"> Բնապահպանական սուբվենցիաներ համայնքներին</t>
  </si>
  <si>
    <t xml:space="preserve"> 1155</t>
  </si>
  <si>
    <t xml:space="preserve"> Բնական պաշարների և բնության հատուկ պահպանվող տարածքների կառավարում և պահպանում</t>
  </si>
  <si>
    <t xml:space="preserve"> Սևանա լճի ջրածածկ անտառտնկարկների մաքրում</t>
  </si>
  <si>
    <t xml:space="preserve"> Սևանա լճում և նրա ջրահավաք ավազանում ձկան և խեցգետնի պաշարների հաշվառում</t>
  </si>
  <si>
    <t xml:space="preserve"> «Սևան» ազգային պարկի պահպանության, պարկում գիտական ուսումնասիրությունների, անտառատնտեսական աշխատանքների կատարում</t>
  </si>
  <si>
    <t xml:space="preserve"> «Դիլիջան» ազգային պարկի պահպանության, պարկում գիտական ուսումնասիրությունների, անտառատնտեսական աշխատանքների կատարում</t>
  </si>
  <si>
    <t xml:space="preserve"> Արգելոցապարկային համալիր ԲՀՊ տարածքների պահպանության, գիտական ուսումնասիրությունների, անտառատնտեսական աշխատանքների կատարում</t>
  </si>
  <si>
    <t xml:space="preserve"> «Խոսրովի անտառ» պետական արգելոցի պահպանության, գիտական ուսումնասիրությունների կատարում</t>
  </si>
  <si>
    <t>«Արփի լիճ» ազգային պարկի պահպանության, պարկում գիտական ուսումնասիրությունների, անտառատնտեսական աշխատանքների կատարում</t>
  </si>
  <si>
    <t xml:space="preserve"> Զանգեզուր կենսոլորտային համալիր ԲՀՊ տարածքների պահպանության, գիտական ուսումնասիրությունների, անտառատնտեսական աշխատանքների կատարում</t>
  </si>
  <si>
    <t xml:space="preserve"> Աջակցություն Կովկասի տարածաշրջանային բնապահպանական կենտրոնի հայաստանյան մասնաճյուղին</t>
  </si>
  <si>
    <t xml:space="preserve"> 1173</t>
  </si>
  <si>
    <t xml:space="preserve"> Անտառների կառավարում</t>
  </si>
  <si>
    <t xml:space="preserve"> Անտառային ոլորտում քաղաքականության մշակման և աջակցության ծառայությունների ծրագրերի համակարգում</t>
  </si>
  <si>
    <t xml:space="preserve"> Անտառպահպանական ծառայություններ</t>
  </si>
  <si>
    <t xml:space="preserve"> Անտառների վնասակար օրգանիզմների դեմ պայքար</t>
  </si>
  <si>
    <t xml:space="preserve"> Անտառվերականգնման և անտառապատման աշխատանքներ</t>
  </si>
  <si>
    <t xml:space="preserve"> Անտառկառավարման պլանների կազմում</t>
  </si>
  <si>
    <t xml:space="preserve"> Բնագիտական նմուշների պահպանություն և ցուցադրություն</t>
  </si>
  <si>
    <t xml:space="preserve">ՀՀ 2022-2024 ՄԺԾԾ չափաքանակ  </t>
  </si>
  <si>
    <t>ՀՀ 2021թ. բյուջե (ճշտված)</t>
  </si>
  <si>
    <t>2022թ.     բյուջե նախագիծ</t>
  </si>
  <si>
    <t>2022 թվականին միջոցառման շրջանակներում նախատեսվում է իրականացնել՝
1.Սևանա  լճում  ձկան  պաշարների  հաշվառում, 
2.Սևանա  լճում  խեցգետնի  պաշարների  հաշվառում, 3.Սևանա  լճի  ջրահավաք ավազանի գետերում ձկան  և  խեցգետնի  ապրելու պայմանների բացահայտում:</t>
  </si>
  <si>
    <t>Կենդանաբանական այգու ցուցադրություններ</t>
  </si>
  <si>
    <t xml:space="preserve">  Շրջակա միջավայրի նախարարության կողմից իրականացվող ծրագրերի և միջոցառումների 2022 թվականի ծախսերի բյուջետային ֆինանսավորման վերաբերյալ</t>
  </si>
  <si>
    <t>Շրջակա միջավայրի նախարարության աշխատակազմի համար վարչական տեխնիկայի և գույքի ձեռքբերում:</t>
  </si>
  <si>
    <t>2022թ.
բյուջե հաստատված</t>
  </si>
  <si>
    <t>ՀՀ 2022 թվականի պետական բյուջեյով հաստատված միջոցառումների շրջանակներում իրականացվող աշխատանքները</t>
  </si>
  <si>
    <t>2021-2022թթ. բյուջեի համեմատական (%)</t>
  </si>
  <si>
    <r>
      <t xml:space="preserve">   Որպես միջազգային պարտավորություն հատկացված գումարն ուղղվելու է</t>
    </r>
    <r>
      <rPr>
        <b/>
        <sz val="9"/>
        <rFont val="GHEA Grapalat"/>
        <family val="3"/>
      </rPr>
      <t xml:space="preserve"> «Կովկասի տարածաշրջանային բնապահպանական կենտրոնի հայաստանյան մասնաճյուղի»</t>
    </r>
    <r>
      <rPr>
        <sz val="9"/>
        <rFont val="GHEA Grapalat"/>
        <family val="3"/>
      </rPr>
      <t xml:space="preserve"> գրասենյակի վարձակալության՝ 2022 թվականի նախատեսված ծախսերի ֆինանսավորմանը:
</t>
    </r>
  </si>
  <si>
    <r>
      <rPr>
        <b/>
        <u/>
        <sz val="9"/>
        <rFont val="GHEA Grapalat"/>
        <family val="3"/>
      </rPr>
      <t>«Շրջակա միջավայրի վրա ազդեցության փորձաքննական կենտրոն»</t>
    </r>
    <r>
      <rPr>
        <sz val="9"/>
        <rFont val="GHEA Grapalat"/>
        <family val="3"/>
      </rPr>
      <t xml:space="preserve"> ՊՈԱԿ»:
Հաստիքային միավորների թիվը՝ </t>
    </r>
    <r>
      <rPr>
        <b/>
        <sz val="9"/>
        <rFont val="GHEA Grapalat"/>
        <family val="3"/>
      </rPr>
      <t>19</t>
    </r>
    <r>
      <rPr>
        <sz val="9"/>
        <rFont val="GHEA Grapalat"/>
        <family val="3"/>
      </rPr>
      <t>:</t>
    </r>
  </si>
  <si>
    <r>
      <rPr>
        <b/>
        <u/>
        <sz val="9"/>
        <rFont val="GHEA Grapalat"/>
        <family val="3"/>
      </rPr>
      <t>«Հիդրոօդերևութաբանության և  մոնիտորինգի Կենտրոն»</t>
    </r>
    <r>
      <rPr>
        <sz val="9"/>
        <rFont val="GHEA Grapalat"/>
        <family val="3"/>
      </rPr>
      <t xml:space="preserve"> ՊՈԱԿ»:
Հաստիքային միավորների թիվը՝ </t>
    </r>
    <r>
      <rPr>
        <b/>
        <sz val="9"/>
        <rFont val="GHEA Grapalat"/>
        <family val="3"/>
      </rPr>
      <t>754</t>
    </r>
    <r>
      <rPr>
        <sz val="9"/>
        <rFont val="GHEA Grapalat"/>
        <family val="3"/>
      </rPr>
      <t>:</t>
    </r>
  </si>
  <si>
    <r>
      <rPr>
        <b/>
        <sz val="9"/>
        <color theme="1"/>
        <rFont val="GHEA Grapalat"/>
        <family val="3"/>
      </rPr>
      <t xml:space="preserve">Շրջակա միջավայրի նախարարության աշխատակազմի </t>
    </r>
    <r>
      <rPr>
        <sz val="9"/>
        <color theme="1"/>
        <rFont val="GHEA Grapalat"/>
        <family val="3"/>
      </rPr>
      <t>պահպանման ծախսեր</t>
    </r>
    <r>
      <rPr>
        <b/>
        <sz val="9"/>
        <color theme="1"/>
        <rFont val="GHEA Grapalat"/>
        <family val="3"/>
      </rPr>
      <t>:</t>
    </r>
    <r>
      <rPr>
        <sz val="9"/>
        <color theme="1"/>
        <rFont val="GHEA Grapalat"/>
        <family val="3"/>
      </rPr>
      <t xml:space="preserve">
Հաստիքային միավորների թիվը՝ </t>
    </r>
    <r>
      <rPr>
        <b/>
        <sz val="9"/>
        <color theme="1"/>
        <rFont val="GHEA Grapalat"/>
        <family val="3"/>
      </rPr>
      <t>215</t>
    </r>
    <r>
      <rPr>
        <sz val="9"/>
        <color theme="1"/>
        <rFont val="GHEA Grapalat"/>
        <family val="3"/>
      </rPr>
      <t>:</t>
    </r>
  </si>
  <si>
    <r>
      <t xml:space="preserve"> </t>
    </r>
    <r>
      <rPr>
        <b/>
        <u/>
        <sz val="9"/>
        <rFont val="GHEA Grapalat"/>
        <family val="3"/>
      </rPr>
      <t xml:space="preserve">«Ծրագրերի իրականացման գրասենյակ» </t>
    </r>
    <r>
      <rPr>
        <sz val="9"/>
        <rFont val="GHEA Grapalat"/>
        <family val="3"/>
      </rPr>
      <t xml:space="preserve">ՊՀ:
Հաստիքային միավորների թիվը՝ </t>
    </r>
    <r>
      <rPr>
        <b/>
        <sz val="9"/>
        <rFont val="GHEA Grapalat"/>
        <family val="3"/>
      </rPr>
      <t>26:</t>
    </r>
  </si>
  <si>
    <r>
      <t>2022 թ-ին միջոցառման շրջանակներում ազդակիր</t>
    </r>
    <r>
      <rPr>
        <b/>
        <sz val="9"/>
        <color theme="1"/>
        <rFont val="GHEA Grapalat"/>
        <family val="3"/>
      </rPr>
      <t xml:space="preserve"> 7 </t>
    </r>
    <r>
      <rPr>
        <sz val="9"/>
        <color theme="1"/>
        <rFont val="GHEA Grapalat"/>
        <family val="3"/>
      </rPr>
      <t xml:space="preserve">համայնքներում նախատեսվում է բնապահպանական ծրագրերի իրականացում` ըստ փաստացի ներկայացված ծրագրերի:
</t>
    </r>
  </si>
  <si>
    <r>
      <t xml:space="preserve">2022 թվականին սույն միջոցառման շրջանակներում նախատեսվում է մաքրել </t>
    </r>
    <r>
      <rPr>
        <b/>
        <sz val="9"/>
        <color theme="1"/>
        <rFont val="GHEA Grapalat"/>
        <family val="3"/>
      </rPr>
      <t>155 հա</t>
    </r>
    <r>
      <rPr>
        <sz val="9"/>
        <color theme="1"/>
        <rFont val="GHEA Grapalat"/>
        <family val="3"/>
      </rPr>
      <t xml:space="preserve"> ջրածածկ և ջրածածկման ենթակա տարածք՝ «Սևան» ԱՊ-ի Մարտունու և Նորատուսի տեղամասերում:</t>
    </r>
  </si>
  <si>
    <r>
      <t xml:space="preserve">  </t>
    </r>
    <r>
      <rPr>
        <b/>
        <sz val="9"/>
        <color theme="1"/>
        <rFont val="GHEA Grapalat"/>
        <family val="3"/>
      </rPr>
      <t xml:space="preserve">«Սևան» ազգային պարկ» ՊՈԱԿ
 </t>
    </r>
    <r>
      <rPr>
        <sz val="9"/>
        <color theme="1"/>
        <rFont val="GHEA Grapalat"/>
        <family val="3"/>
      </rPr>
      <t>Հաստիքային միավորների թիվը՝ 206:</t>
    </r>
  </si>
  <si>
    <r>
      <rPr>
        <b/>
        <sz val="9"/>
        <color theme="1"/>
        <rFont val="GHEA Grapalat"/>
        <family val="3"/>
      </rPr>
      <t xml:space="preserve"> «Դիլիջան» ազգային պարկ» ՊՈԱԿ</t>
    </r>
    <r>
      <rPr>
        <sz val="9"/>
        <color theme="1"/>
        <rFont val="GHEA Grapalat"/>
        <family val="3"/>
      </rPr>
      <t xml:space="preserve">
Հաստիքային միավորների թիվը՝ 94:</t>
    </r>
  </si>
  <si>
    <r>
      <rPr>
        <b/>
        <sz val="9"/>
        <color theme="1"/>
        <rFont val="GHEA Grapalat"/>
        <family val="3"/>
      </rPr>
      <t>«Արգելոցապարկային համալիր» ՊՈԱԿ</t>
    </r>
    <r>
      <rPr>
        <sz val="9"/>
        <color theme="1"/>
        <rFont val="GHEA Grapalat"/>
        <family val="3"/>
      </rPr>
      <t xml:space="preserve">
Հաստիքային միավորների թիվը՝ </t>
    </r>
    <r>
      <rPr>
        <b/>
        <sz val="9"/>
        <color theme="1"/>
        <rFont val="GHEA Grapalat"/>
        <family val="3"/>
      </rPr>
      <t>83</t>
    </r>
    <r>
      <rPr>
        <sz val="9"/>
        <color theme="1"/>
        <rFont val="GHEA Grapalat"/>
        <family val="3"/>
      </rPr>
      <t>:</t>
    </r>
  </si>
  <si>
    <r>
      <rPr>
        <b/>
        <sz val="9"/>
        <color theme="1"/>
        <rFont val="GHEA Grapalat"/>
        <family val="3"/>
      </rPr>
      <t xml:space="preserve"> «Խոսրովի անտառ» պետական արգելոց»</t>
    </r>
    <r>
      <rPr>
        <sz val="9"/>
        <color theme="1"/>
        <rFont val="GHEA Grapalat"/>
        <family val="3"/>
      </rPr>
      <t xml:space="preserve"> ՊՈԱԿ
 Հաստիքային միավորների թիվը՝ </t>
    </r>
    <r>
      <rPr>
        <b/>
        <sz val="9"/>
        <color theme="1"/>
        <rFont val="GHEA Grapalat"/>
        <family val="3"/>
      </rPr>
      <t>72.5</t>
    </r>
    <r>
      <rPr>
        <sz val="9"/>
        <color theme="1"/>
        <rFont val="GHEA Grapalat"/>
        <family val="3"/>
      </rPr>
      <t>:</t>
    </r>
  </si>
  <si>
    <r>
      <t xml:space="preserve"> </t>
    </r>
    <r>
      <rPr>
        <b/>
        <sz val="9"/>
        <color theme="1"/>
        <rFont val="GHEA Grapalat"/>
        <family val="3"/>
      </rPr>
      <t>«Արփի լիճ» ազգային պարկ»</t>
    </r>
    <r>
      <rPr>
        <sz val="9"/>
        <color theme="1"/>
        <rFont val="GHEA Grapalat"/>
        <family val="3"/>
      </rPr>
      <t xml:space="preserve"> ՊՈԱԿ 
Հաստիքային միավորների թիվը՝</t>
    </r>
    <r>
      <rPr>
        <b/>
        <sz val="9"/>
        <color theme="1"/>
        <rFont val="GHEA Grapalat"/>
        <family val="3"/>
      </rPr>
      <t xml:space="preserve"> 33</t>
    </r>
    <r>
      <rPr>
        <sz val="9"/>
        <color theme="1"/>
        <rFont val="GHEA Grapalat"/>
        <family val="3"/>
      </rPr>
      <t>:</t>
    </r>
  </si>
  <si>
    <r>
      <rPr>
        <b/>
        <sz val="9"/>
        <rFont val="GHEA Grapalat"/>
        <family val="3"/>
      </rPr>
      <t xml:space="preserve"> «Զանգեզուր» կենսոլորտային համալիր»</t>
    </r>
    <r>
      <rPr>
        <sz val="9"/>
        <rFont val="GHEA Grapalat"/>
        <family val="3"/>
      </rPr>
      <t xml:space="preserve"> ՊՈԱԿ
Հաստիքային միավորների թիվը՝ </t>
    </r>
    <r>
      <rPr>
        <b/>
        <sz val="9"/>
        <rFont val="GHEA Grapalat"/>
        <family val="3"/>
      </rPr>
      <t>95.5</t>
    </r>
    <r>
      <rPr>
        <sz val="9"/>
        <rFont val="GHEA Grapalat"/>
        <family val="3"/>
      </rPr>
      <t>:</t>
    </r>
  </si>
  <si>
    <r>
      <rPr>
        <b/>
        <sz val="9"/>
        <rFont val="GHEA Grapalat"/>
        <family val="3"/>
      </rPr>
      <t xml:space="preserve"> </t>
    </r>
    <r>
      <rPr>
        <b/>
        <u/>
        <sz val="9"/>
        <rFont val="GHEA Grapalat"/>
        <family val="3"/>
      </rPr>
      <t>ՇՄ անտառային կոմիտեի աշխատակազմի</t>
    </r>
    <r>
      <rPr>
        <sz val="9"/>
        <rFont val="GHEA Grapalat"/>
        <family val="3"/>
      </rPr>
      <t xml:space="preserve"> պահպանման ծախսեր:
Հաստիքային միավորների թիվը՝ </t>
    </r>
    <r>
      <rPr>
        <b/>
        <sz val="9"/>
        <rFont val="GHEA Grapalat"/>
        <family val="3"/>
      </rPr>
      <t>53:</t>
    </r>
  </si>
  <si>
    <r>
      <t xml:space="preserve"> </t>
    </r>
    <r>
      <rPr>
        <b/>
        <u/>
        <sz val="9"/>
        <rFont val="GHEA Grapalat"/>
        <family val="3"/>
      </rPr>
      <t>«Հայանտառ» ՊՈԱԿ»</t>
    </r>
    <r>
      <rPr>
        <sz val="9"/>
        <rFont val="GHEA Grapalat"/>
        <family val="3"/>
      </rPr>
      <t xml:space="preserve"> (աշխատավարձի վճարում):
Հաստիքային միավորների թիվը՝ </t>
    </r>
    <r>
      <rPr>
        <b/>
        <sz val="9"/>
        <rFont val="GHEA Grapalat"/>
        <family val="3"/>
      </rPr>
      <t>886:</t>
    </r>
  </si>
  <si>
    <r>
      <t xml:space="preserve">  Միջոցառման շրջանակներում 2022 թվականին նախատեսվում է</t>
    </r>
    <r>
      <rPr>
        <b/>
        <sz val="9"/>
        <color theme="1"/>
        <rFont val="GHEA Grapalat"/>
        <family val="3"/>
      </rPr>
      <t xml:space="preserve"> 4440 հա </t>
    </r>
    <r>
      <rPr>
        <sz val="9"/>
        <color theme="1"/>
        <rFont val="GHEA Grapalat"/>
        <family val="3"/>
      </rPr>
      <t xml:space="preserve"> անտառային տարածքի վրա իրականացնել անտառային վնասատուների և հիվանդությունների դեմ ավիացիոն պայքար:
</t>
    </r>
  </si>
  <si>
    <r>
      <t xml:space="preserve">  Միջոցառման շրջանակներում 2022 թվականին նախատեսվում է իրականացնել</t>
    </r>
    <r>
      <rPr>
        <b/>
        <sz val="9"/>
        <color theme="1"/>
        <rFont val="GHEA Grapalat"/>
        <family val="3"/>
      </rPr>
      <t xml:space="preserve"> 130</t>
    </r>
    <r>
      <rPr>
        <sz val="9"/>
        <color theme="1"/>
        <rFont val="GHEA Grapalat"/>
        <family val="3"/>
      </rPr>
      <t xml:space="preserve">  հա, անտառվերականգնման և անտառապատման աշխատանքներ:</t>
    </r>
  </si>
  <si>
    <r>
      <t xml:space="preserve">    Միջոցառման շրջանակներում 2022 թվականին նախատեսվում է «Հայանտառ» ՊՈԱԿ-ի </t>
    </r>
    <r>
      <rPr>
        <b/>
        <sz val="9"/>
        <color theme="1"/>
        <rFont val="GHEA Grapalat"/>
        <family val="3"/>
      </rPr>
      <t>4</t>
    </r>
    <r>
      <rPr>
        <sz val="9"/>
        <color theme="1"/>
        <rFont val="GHEA Grapalat"/>
        <family val="3"/>
      </rPr>
      <t xml:space="preserve"> անտառտնտեսության</t>
    </r>
    <r>
      <rPr>
        <b/>
        <sz val="9"/>
        <color theme="1"/>
        <rFont val="GHEA Grapalat"/>
        <family val="3"/>
      </rPr>
      <t xml:space="preserve"> 52370.2</t>
    </r>
    <r>
      <rPr>
        <sz val="9"/>
        <color theme="1"/>
        <rFont val="GHEA Grapalat"/>
        <family val="3"/>
      </rPr>
      <t xml:space="preserve"> հազար հեկտար անտառածածք տարածքների համար կազմել անտառկառավարման պլաններ:
</t>
    </r>
  </si>
  <si>
    <r>
      <t xml:space="preserve"> </t>
    </r>
    <r>
      <rPr>
        <b/>
        <u/>
        <sz val="9"/>
        <rFont val="GHEA Grapalat"/>
        <family val="3"/>
      </rPr>
      <t>«Հայաստանի բնության պետական թանգարան» ՊՈԱԿ</t>
    </r>
    <r>
      <rPr>
        <sz val="9"/>
        <rFont val="GHEA Grapalat"/>
        <family val="3"/>
      </rPr>
      <t xml:space="preserve">:
Հաստիքային միավորների թիվը՝ </t>
    </r>
    <r>
      <rPr>
        <b/>
        <sz val="9"/>
        <rFont val="GHEA Grapalat"/>
        <family val="3"/>
      </rPr>
      <t>26:</t>
    </r>
  </si>
  <si>
    <r>
      <t xml:space="preserve"> </t>
    </r>
    <r>
      <rPr>
        <b/>
        <u/>
        <sz val="9"/>
        <rFont val="GHEA Grapalat"/>
        <family val="3"/>
      </rPr>
      <t>«Կենդանաբանական այգի» (Երևանի քաղաքապետարան) ՀՈԱԿ:</t>
    </r>
    <r>
      <rPr>
        <sz val="9"/>
        <rFont val="GHEA Grapalat"/>
        <family val="3"/>
      </rPr>
      <t xml:space="preserve">
Հաստիքային միավորների թիվը՝ </t>
    </r>
    <r>
      <rPr>
        <b/>
        <sz val="9"/>
        <rFont val="GHEA Grapalat"/>
        <family val="3"/>
      </rPr>
      <t>88:</t>
    </r>
  </si>
  <si>
    <t>Շրջակա միջավայրի ոլորտում պետական քաղաքականության մշակում ծրագրերի համակարգում և մոնիտորինգ</t>
  </si>
  <si>
    <t>Հավելված N 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</si>
  <si>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_x000D_ՀՀ 2022 թվականի պետական բյուջեի ելքային ծրագրերի և միջոցառումների գծով արդյունքային (կատարողական) ցուցանիշների  եռամսյակային (աճողական) համամասնությունները` ըստ բյուջետային հատկացումների գլխավոր կարգադրիչի_x000D_
 </t>
  </si>
  <si>
    <t xml:space="preserve"> ՀՀ շրջակա միջավայրի նախարարություն 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</si>
  <si>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</si>
  <si>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</si>
  <si>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</si>
  <si>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1016 </t>
  </si>
  <si>
    <t xml:space="preserve"> Շրջակա միջավայրի վրա ազդեցության գնահատում և մոնիթորինգ </t>
  </si>
  <si>
    <t xml:space="preserve"> Ծրագրի միջոցառումները </t>
  </si>
  <si>
    <t xml:space="preserve"> Ծրագրի դասիչը` </t>
  </si>
  <si>
    <t xml:space="preserve"> Ցուցանիշներ </t>
  </si>
  <si>
    <t xml:space="preserve"> Միջոցառման դասիչը` </t>
  </si>
  <si>
    <t xml:space="preserve"> 11001 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</si>
  <si>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</si>
  <si>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</si>
  <si>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</si>
  <si>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</si>
  <si>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</si>
  <si>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Շրջակա միջավայրի վրա ազդեցության գնահատում և փորձաքննություն </t>
  </si>
  <si>
    <t xml:space="preserve"> Նկարագրությունը` </t>
  </si>
  <si>
    <t xml:space="preserve"> Շրջակա միջավայրի վրա ազդեցության գնահատման և փորձաքննության աշխատանքներ </t>
  </si>
  <si>
    <t xml:space="preserve"> Միջոցառման տեսակը` </t>
  </si>
  <si>
    <t xml:space="preserve"> Ծառայությունների մատուցում </t>
  </si>
  <si>
    <t xml:space="preserve"> Միջոցառումն իրականացնողի անվանումը՛ </t>
  </si>
  <si>
    <t xml:space="preserve"> Մասնագիտացված կազմակերպություններ </t>
  </si>
  <si>
    <t xml:space="preserve"> Արդյունքի չափորոշիչներ </t>
  </si>
  <si>
    <t xml:space="preserve"> Շրջակա միջավայրի վրա ազդեցության փորձաքննության ներկայացված նախատեսվող գործունեությունների և հիմնադրութային փաստաթղթերի նախնական գնահատման հայտերի և գնահատման հաշվետվությունների եզրակացություններ, հատ </t>
  </si>
  <si>
    <t xml:space="preserve"> 48 </t>
  </si>
  <si>
    <t xml:space="preserve"> 107 </t>
  </si>
  <si>
    <t xml:space="preserve"> 167 </t>
  </si>
  <si>
    <t xml:space="preserve"> 238 </t>
  </si>
  <si>
    <t xml:space="preserve"> Շրջակա միջավայրի վրա ազդեցության փորձաքննության ներկայացված նախատեսվող գործունեությունների և հիմնադրութային փաստաթղթերի նախնական գնահատման հայտերի տեխնիկական առաջադրանքներ, հատ </t>
  </si>
  <si>
    <t xml:space="preserve"> 29 </t>
  </si>
  <si>
    <t xml:space="preserve"> 65 </t>
  </si>
  <si>
    <t xml:space="preserve"> 102 </t>
  </si>
  <si>
    <t xml:space="preserve"> 145 </t>
  </si>
  <si>
    <t xml:space="preserve"> «Շրջակա միջավայրի վրա ազդեցության և գնահատման փորձաքննության մասին» օրենքով սահմանված ժամկետներում տրամադրված եզրակացությունների մասնաբաժինը, տոկոս </t>
  </si>
  <si>
    <t xml:space="preserve"> 100 </t>
  </si>
  <si>
    <t xml:space="preserve"> Միջոցառման վրա կատարվող ծախսը (հազար դրամ) </t>
  </si>
  <si>
    <t xml:space="preserve"> 13,870.20 </t>
  </si>
  <si>
    <t xml:space="preserve"> 31,208.00 </t>
  </si>
  <si>
    <t xml:space="preserve"> 48,545.80 </t>
  </si>
  <si>
    <t xml:space="preserve"> 69,351.20 </t>
  </si>
  <si>
    <t xml:space="preserve"> 11004 </t>
  </si>
  <si>
    <t xml:space="preserve"> Հիդրոօդերևութաբանություն, շրջակա միջավայրի մոնիթորինգ և տեղեկատվության ապահովում </t>
  </si>
  <si>
    <t xml:space="preserve"> Հիդրոօդերևութաբանություն, շրջակա միջավայրի մոնիթորինգի տեղեկատվության տրամադրման  աշխատանքներ </t>
  </si>
  <si>
    <t xml:space="preserve"> Օդերևութաբանական դիտարկումներ, հատ </t>
  </si>
  <si>
    <t xml:space="preserve"> 31860 </t>
  </si>
  <si>
    <t xml:space="preserve"> 64074 </t>
  </si>
  <si>
    <t xml:space="preserve"> 96642 </t>
  </si>
  <si>
    <t xml:space="preserve"> 129210 </t>
  </si>
  <si>
    <t xml:space="preserve"> Հելիոերկրաֆիզիկական դիտարկումներ, հատ </t>
  </si>
  <si>
    <t xml:space="preserve"> 3994 </t>
  </si>
  <si>
    <t xml:space="preserve"> 8271 </t>
  </si>
  <si>
    <t xml:space="preserve"> 12595 </t>
  </si>
  <si>
    <t xml:space="preserve"> 16795 </t>
  </si>
  <si>
    <t xml:space="preserve"> Ագրոօդերևութաբանական դիտարկումներ, հատ </t>
  </si>
  <si>
    <t xml:space="preserve"> 431 </t>
  </si>
  <si>
    <t xml:space="preserve"> 6948 </t>
  </si>
  <si>
    <t xml:space="preserve"> 13241 </t>
  </si>
  <si>
    <t xml:space="preserve"> 13851 </t>
  </si>
  <si>
    <t xml:space="preserve"> Հիդրոլոգիական դիտարկումներ, հատ </t>
  </si>
  <si>
    <t xml:space="preserve"> 17002 </t>
  </si>
  <si>
    <t xml:space="preserve"> 36980 </t>
  </si>
  <si>
    <t xml:space="preserve"> 56922 </t>
  </si>
  <si>
    <t xml:space="preserve"> 74766 </t>
  </si>
  <si>
    <t xml:space="preserve"> Ռադիոլոգիական դիտարկումներ </t>
  </si>
  <si>
    <t xml:space="preserve"> 4792 </t>
  </si>
  <si>
    <t xml:space="preserve"> 9682 </t>
  </si>
  <si>
    <t xml:space="preserve"> 14580 </t>
  </si>
  <si>
    <t xml:space="preserve"> 19454 </t>
  </si>
  <si>
    <t xml:space="preserve"> Մթնոլորտային երևույթների վրա ակտիվ ներգործություն/ կատարման հաճախականությունն ըստ պրոցեսի առկայության/ /մարտից մինչև հոկտեմբեր/ Մթնոլորտային երևույթների վրա ակտիվ ներգործություն, օր </t>
  </si>
  <si>
    <t xml:space="preserve"> 31 </t>
  </si>
  <si>
    <t xml:space="preserve"> 122 </t>
  </si>
  <si>
    <t xml:space="preserve"> 214 </t>
  </si>
  <si>
    <t xml:space="preserve"> 221 </t>
  </si>
  <si>
    <t xml:space="preserve"> Մակերևութային ջրերի որակի մոնիթորինգի իրականացում, ցուցանիշ </t>
  </si>
  <si>
    <t xml:space="preserve"> 5500 </t>
  </si>
  <si>
    <t xml:space="preserve"> 18660 </t>
  </si>
  <si>
    <t xml:space="preserve"> 33700 </t>
  </si>
  <si>
    <t xml:space="preserve"> 43420 </t>
  </si>
  <si>
    <t xml:space="preserve"> Մթնոլորտային օդի որակի մոնիթորինգի իրականացում, ցուցանիշ </t>
  </si>
  <si>
    <t xml:space="preserve"> 18800 </t>
  </si>
  <si>
    <t xml:space="preserve"> 37600 </t>
  </si>
  <si>
    <t xml:space="preserve"> 56400 </t>
  </si>
  <si>
    <t xml:space="preserve"> 75300 </t>
  </si>
  <si>
    <t xml:space="preserve"> Արաքս գետի աղտոտվածության հայ-իրանական համատեղ մոնիթորինգի իրականացում, ցուցանիշ </t>
  </si>
  <si>
    <t xml:space="preserve"> 160 </t>
  </si>
  <si>
    <t xml:space="preserve"> 840 </t>
  </si>
  <si>
    <t xml:space="preserve"> 1520 </t>
  </si>
  <si>
    <t xml:space="preserve"> 2040 </t>
  </si>
  <si>
    <t xml:space="preserve"> Հողերի աղտոտվածության մոնիթորինգի իրականացում, ցուցանիշ </t>
  </si>
  <si>
    <t xml:space="preserve"> 0 </t>
  </si>
  <si>
    <t xml:space="preserve"> 5000 </t>
  </si>
  <si>
    <t xml:space="preserve"> 10000 </t>
  </si>
  <si>
    <t xml:space="preserve"> Հայաստանում օդի անդրսահմանային աղտոտման մոնիթորինգի իրականացում, ցուցանիշ </t>
  </si>
  <si>
    <t xml:space="preserve"> 675 </t>
  </si>
  <si>
    <t xml:space="preserve"> 3915 </t>
  </si>
  <si>
    <t xml:space="preserve"> 7155 </t>
  </si>
  <si>
    <t xml:space="preserve"> 10395 </t>
  </si>
  <si>
    <t xml:space="preserve"> Ստորերկրյա քաղցրահամ ջրերի քանակի մոնիթորինգի իրականացում, ցուցանիշ </t>
  </si>
  <si>
    <t xml:space="preserve"> 4704 </t>
  </si>
  <si>
    <t xml:space="preserve"> 9420 </t>
  </si>
  <si>
    <t xml:space="preserve"> 14130 </t>
  </si>
  <si>
    <t xml:space="preserve"> 18839 </t>
  </si>
  <si>
    <t xml:space="preserve"> Ստորերկրյա քաղցրահամ ջրերի որակի մոնիթորինգի իրականացում, ցուցանիշ </t>
  </si>
  <si>
    <t xml:space="preserve"> 2200 </t>
  </si>
  <si>
    <t xml:space="preserve"> 4400 </t>
  </si>
  <si>
    <t xml:space="preserve"> Շրջակա միջավայրի օբյեկտներում (հող և ջուր) կայուն օրգանական աղտոտիչների մնացորդային քանակների մոնիթորինգի իրականացում, ցուցանիշ </t>
  </si>
  <si>
    <t xml:space="preserve"> 75 </t>
  </si>
  <si>
    <t xml:space="preserve"> 150 </t>
  </si>
  <si>
    <t xml:space="preserve"> 225 </t>
  </si>
  <si>
    <t xml:space="preserve"> 300 </t>
  </si>
  <si>
    <t xml:space="preserve"> Թափոնների գոյացման, վերամշակման ու օգտահանման ուսումնասիրվող օբյեկտների և հեռացման վայրերի թիվ, հատ </t>
  </si>
  <si>
    <t xml:space="preserve"> 6 </t>
  </si>
  <si>
    <t xml:space="preserve"> 14 </t>
  </si>
  <si>
    <t xml:space="preserve"> 22 </t>
  </si>
  <si>
    <t xml:space="preserve"> Անտառներում դիտարկումների և ուսումնասիրությունների քանակ, հատ </t>
  </si>
  <si>
    <t xml:space="preserve"> 5 </t>
  </si>
  <si>
    <t xml:space="preserve"> 20 </t>
  </si>
  <si>
    <t xml:space="preserve"> 35 </t>
  </si>
  <si>
    <t xml:space="preserve"> 45 </t>
  </si>
  <si>
    <t xml:space="preserve"> Միջազգային լավագույն փորձի և վերլուծությունների արդյունքում մշակված տեխնոլոգիաների և տեղեկատվական աղբյուրների թիվ, հատ </t>
  </si>
  <si>
    <t xml:space="preserve"> 12 </t>
  </si>
  <si>
    <t xml:space="preserve"> 18 </t>
  </si>
  <si>
    <t xml:space="preserve"> 25 </t>
  </si>
  <si>
    <t xml:space="preserve"> Վարչական վիճակագրական հաշվետվությունների ուսումնասիրություն և վերլուծություն, առաջացած թափոնների հաշվառում և դասակարգում, դրանց հիման վրա հաշվետվությունների կազմում, տոկոս </t>
  </si>
  <si>
    <t xml:space="preserve"> Շրջակա միջավայրի մոնիթորինգի և հիդրոօդերևութաբանական դիտարկումների ամփոփում /տեղեկագրեր, ամփոփագրեր և այլն/ հատ </t>
  </si>
  <si>
    <t xml:space="preserve"> 4 </t>
  </si>
  <si>
    <t xml:space="preserve"> 8 </t>
  </si>
  <si>
    <t xml:space="preserve"> Շրջակա միջավայրի օբյեկտներում (հող և ջուր) կայուն օրգանական աղտոտիչների մնացորդային քանակների որոշում համաձայն Ստոկհոլմի Կոնվենցիայի, տոկոս </t>
  </si>
  <si>
    <t xml:space="preserve"> Ցուցանիշների համապատասխանության տեսակարար կշիռը  (արդյունավետությունը) ծրագրով հաստատված մոնիթորինգային ցուցանիշներին, տոկոս </t>
  </si>
  <si>
    <t xml:space="preserve"> Համաշխարհային օդերևութաբանական կազմակերպության ստանդարտներին համապատասխանության աստիճան, կանխատեսումների արդարացվածություն, տոկոս </t>
  </si>
  <si>
    <t xml:space="preserve"> 85 </t>
  </si>
  <si>
    <t xml:space="preserve"> Վտանգավոր թափոնների անվտանգ գործածությանը ներկայացվող պահանջների ուսումնասիրում, տոկոս </t>
  </si>
  <si>
    <t xml:space="preserve"> 50 </t>
  </si>
  <si>
    <t xml:space="preserve"> Անտառտնտեսությունների և բնության հատուկ պահպանվող տարածքների ընդգրկվածության աստիճանը, տոկոս </t>
  </si>
  <si>
    <t xml:space="preserve"> 10 </t>
  </si>
  <si>
    <t xml:space="preserve"> 40 </t>
  </si>
  <si>
    <t xml:space="preserve"> 60 </t>
  </si>
  <si>
    <t xml:space="preserve"> 80 </t>
  </si>
  <si>
    <t xml:space="preserve"> 323,522.00 </t>
  </si>
  <si>
    <t xml:space="preserve"> 727,924.60 </t>
  </si>
  <si>
    <t xml:space="preserve"> 1,132,327.10 </t>
  </si>
  <si>
    <t xml:space="preserve"> 1,617,610.20 </t>
  </si>
  <si>
    <t xml:space="preserve"> 1071 </t>
  </si>
  <si>
    <t xml:space="preserve"> Շրջակա միջավայրի ոլորտում պետական քաղաքականության մշակում, ծրագրերի համակարգում և մոնիտորինգ </t>
  </si>
  <si>
    <t xml:space="preserve"> Շրջակա միջավայրի ոլորտում քաղաքականության մշակում, ծրագրերի համակարգում և մոնիտորինգ </t>
  </si>
  <si>
    <t xml:space="preserve"> Շրջակա միջավայրի պահպանությանն ուղղված օրենսդրական դաշտի բարելավում, իրականացվող ծրագրերի արդյունավետության  ապահովում </t>
  </si>
  <si>
    <t xml:space="preserve"> Ծառայությունը մատուցող կազմակերպության(ների) անվանում(ներ)ը </t>
  </si>
  <si>
    <t xml:space="preserve"> Շրջակա միջավայրի նախարարություն </t>
  </si>
  <si>
    <t xml:space="preserve"> Համակարգվող, իրականացվող և վերահսկման ենթարկվող ծրագրերի քանակ, հատ </t>
  </si>
  <si>
    <t xml:space="preserve"> Համակարգվող, իրականացվող և վերահսկման ենթարկվող միջոցառումների քանակ, հատ </t>
  </si>
  <si>
    <t xml:space="preserve"> Կանանց ներգրավվածությունը կառավարման ոլորտում, տոկոս </t>
  </si>
  <si>
    <t xml:space="preserve"> ԲԳԿ-ի գծով հաստատված բյուջեի նկատմամբ կատարման նվազագույն տոկոս </t>
  </si>
  <si>
    <t xml:space="preserve"> 90 </t>
  </si>
  <si>
    <t xml:space="preserve"> 191,838.90 </t>
  </si>
  <si>
    <t xml:space="preserve"> 428,559.20 </t>
  </si>
  <si>
    <t xml:space="preserve"> 692,407.80 </t>
  </si>
  <si>
    <t xml:space="preserve"> 1,004,251.50 </t>
  </si>
  <si>
    <t xml:space="preserve"> 11002 </t>
  </si>
  <si>
    <t xml:space="preserve"> Շրջակա միջավայրի ոլորտի ծրագրերի իրականացում </t>
  </si>
  <si>
    <t xml:space="preserve"> Շրջակա միջավայրի ոլորտի  ծրագրերի մշակում և իրականացման համակարգում </t>
  </si>
  <si>
    <t xml:space="preserve"> Մասնագիտացված միավոր </t>
  </si>
  <si>
    <t xml:space="preserve"> 17,205.70 </t>
  </si>
  <si>
    <t xml:space="preserve"> 42,043.50 </t>
  </si>
  <si>
    <t xml:space="preserve"> 66,802.40 </t>
  </si>
  <si>
    <t xml:space="preserve"> 99,696.80 </t>
  </si>
  <si>
    <t xml:space="preserve"> 31001 </t>
  </si>
  <si>
    <t xml:space="preserve"> ՀՀ շրջակա միջավայրի նախարարության տեխնիկական կարողությունների ընդլայնում </t>
  </si>
  <si>
    <t xml:space="preserve"> Համակարգչային սարքավորումների և գրասենյակային գույքի ձեռքբերում </t>
  </si>
  <si>
    <t xml:space="preserve"> Պետական մարմինների կողմից օգտագործվող ոչ ֆինանսական ակտիվների հետ գործառնություններ </t>
  </si>
  <si>
    <t xml:space="preserve"> Ակտիվն օգտագործող կազմակերպության անվանումը </t>
  </si>
  <si>
    <t xml:space="preserve"> Համակարգչային սարքավորումների քանակ, հատ </t>
  </si>
  <si>
    <t xml:space="preserve"> 33 </t>
  </si>
  <si>
    <t xml:space="preserve"> Գրասենյակային գույքի միավոր քանակ, հատ </t>
  </si>
  <si>
    <t xml:space="preserve"> Այլ սարքավորումների քանակ, հատ </t>
  </si>
  <si>
    <t xml:space="preserve"> 9 </t>
  </si>
  <si>
    <t xml:space="preserve"> Շրջակա միջավայրի նախարարության համակարգչային տեխնիկայով և գրասենյակային գույքով հագեցվածություն,տոկոս </t>
  </si>
  <si>
    <t xml:space="preserve"> 7,205.00 </t>
  </si>
  <si>
    <t xml:space="preserve"> 1133 </t>
  </si>
  <si>
    <t xml:space="preserve"> Բնապահպանական ծրագրերի իրականացում համայնքներում </t>
  </si>
  <si>
    <t xml:space="preserve"> 12001 </t>
  </si>
  <si>
    <t xml:space="preserve"> Բնապահպանական սուբվենցիաներ համայնքներին </t>
  </si>
  <si>
    <t xml:space="preserve"> Տնտեսական գործունեության հետևանքով շրջակա միջավայրին և բնակչության առողջությանը պատճառված վնասների մեղմմանն ուղղված ծրագրերի իրականացման աջակցություն ազդակիր համայնքներին </t>
  </si>
  <si>
    <t xml:space="preserve"> Տրանսֆերտների տրամադրում </t>
  </si>
  <si>
    <t xml:space="preserve"> Շահառուների ընտրության չափանիշները՛ </t>
  </si>
  <si>
    <t xml:space="preserve"> «Ընկերությունների կողմից վճարվող բնապահպանական հարկի նպատակային օգտագործման մասին» ՀՀ օրենք </t>
  </si>
  <si>
    <t xml:space="preserve"> Ազդակիր համայնքների թիվ, հատ </t>
  </si>
  <si>
    <t xml:space="preserve"> 21 </t>
  </si>
  <si>
    <t xml:space="preserve"> Ծրագրեր ներկայացրած համայնքների թիվ, հատ </t>
  </si>
  <si>
    <t xml:space="preserve"> 2 </t>
  </si>
  <si>
    <t xml:space="preserve"> 7 </t>
  </si>
  <si>
    <t xml:space="preserve"> Բնապահպանական միջոցառումների քանակ, հատ </t>
  </si>
  <si>
    <t xml:space="preserve"> Առողջապահական միջոցառումների քանակ, հատ </t>
  </si>
  <si>
    <t xml:space="preserve"> 1 </t>
  </si>
  <si>
    <t xml:space="preserve"> 3 </t>
  </si>
  <si>
    <t xml:space="preserve"> Շահառուների քանակը, մարդ </t>
  </si>
  <si>
    <t xml:space="preserve"> 311183 </t>
  </si>
  <si>
    <t xml:space="preserve"> 814055 </t>
  </si>
  <si>
    <t xml:space="preserve"> 1244733 </t>
  </si>
  <si>
    <t xml:space="preserve"> Բնապահպանական ծրագրերի կատարման մակարդակը, տոկոս </t>
  </si>
  <si>
    <t xml:space="preserve"> 27,044.00 </t>
  </si>
  <si>
    <t xml:space="preserve"> 108,199.00 </t>
  </si>
  <si>
    <t xml:space="preserve"> 1155 </t>
  </si>
  <si>
    <t xml:space="preserve"> Բնական պաշարների և բնության հատուկ պահպանվող տարածքների կառավարում և պահպանում </t>
  </si>
  <si>
    <t xml:space="preserve"> Սևանա լճի ջրածածկ անտառտնկարկների մաքրում </t>
  </si>
  <si>
    <t xml:space="preserve"> Սևանա լճի ջրածածկ անտառտնկարկների մաքրման աշխատանքներ </t>
  </si>
  <si>
    <t xml:space="preserve"> Սևանա լճի ջրածածկ անտառտնկարկների մաքրում, հա </t>
  </si>
  <si>
    <t xml:space="preserve"> 155 </t>
  </si>
  <si>
    <t xml:space="preserve"> Մաքրված տարածքների մասնաբաժինը մաքրման ենթակա 2021թ.՛ 1540.43 հա տարածքներում, տոկոս </t>
  </si>
  <si>
    <t xml:space="preserve"> Կատարված աշխատանքների համապատասխանությունը նախատեսված չափորոշիչներին, տոկոս </t>
  </si>
  <si>
    <t xml:space="preserve"> 59,081.60 </t>
  </si>
  <si>
    <t xml:space="preserve"> 88,622.40 </t>
  </si>
  <si>
    <t xml:space="preserve"> 118,163.20 </t>
  </si>
  <si>
    <t xml:space="preserve"> 11003 </t>
  </si>
  <si>
    <t xml:space="preserve"> Սևանա լճում և նրա ջրահավաք ավազանում ձկան և խեցգետնի պաշարների հաշվառում </t>
  </si>
  <si>
    <t xml:space="preserve"> Սևանա լճում և նրա ջրահավաք ավազանում ձկան և խեցգետնի պաշարների հաշվառման աշխատանքներ </t>
  </si>
  <si>
    <t xml:space="preserve"> Սևանա լճում և նրա ջրահավաք ավազանում ձկան և խեցգետնի պաշարների հաշվառման աշխատանքների հաշվետվությունների քանակ, հատ </t>
  </si>
  <si>
    <t xml:space="preserve"> Շրջակա միջավայրի նախարարության կողմից դրական գնահատված հաշվետվությունների առկայություն, հատ </t>
  </si>
  <si>
    <t xml:space="preserve"> 1,518.10 </t>
  </si>
  <si>
    <t xml:space="preserve"> 4,554.20 </t>
  </si>
  <si>
    <t xml:space="preserve"> 7,590.40 </t>
  </si>
  <si>
    <t xml:space="preserve"> «Սևան» ազգային պարկի պահպանության, պարկում գիտական ուսումնասիրությունների, անտառատնտեսական աշխատանքների կատարում </t>
  </si>
  <si>
    <t xml:space="preserve"> «Սևան» ազգային պարկի տարածքում պահպանության, գիտական ուսումնասիրությունների, անտառատնտեսական աշխատանքների իրականացում </t>
  </si>
  <si>
    <t xml:space="preserve"> ՊՈԱԿ-ի տնօրինության` ԲՀՊ տարածքներում գտնվող բնական էկոհամակարգերի լանդշաֆտային և կենսաբանական բազմազանության, բնության ժառանգության պահպանություն, հա </t>
  </si>
  <si>
    <t xml:space="preserve"> 147343 </t>
  </si>
  <si>
    <t xml:space="preserve"> Գիտական ուսումնասիրությունների և հետազոտությունների վերաբերյալ հաշվետվությունների թիվը, հատ </t>
  </si>
  <si>
    <t xml:space="preserve"> Նախարարության կայքում հրապարակված գիտական ուսումնասիրությունների և հետազոտությունների վերաբերյալ հաշվետվությունների թիվը, հատ </t>
  </si>
  <si>
    <t xml:space="preserve"> Բնակչության էկոլոգիական կրթությանն ու դաստիարակությանն ուղղված միջոցառումների թիվը, հատ </t>
  </si>
  <si>
    <t xml:space="preserve"> Էկոլոգիական կրթությանն ու դաստիարակությանն ուղղված միջոցառումների մասնակիցների թիվը, շահառու </t>
  </si>
  <si>
    <t xml:space="preserve"> 200 </t>
  </si>
  <si>
    <t xml:space="preserve"> 700 </t>
  </si>
  <si>
    <t xml:space="preserve"> 1200 </t>
  </si>
  <si>
    <t xml:space="preserve"> 1500 </t>
  </si>
  <si>
    <t xml:space="preserve"> Ազգային պարկի տարածքում գտնվող հանրային լողափերի սպասարկում և պահպանում, հանրային լողափերի քանակը, հատ </t>
  </si>
  <si>
    <t xml:space="preserve"> Ազգային պարկի տարածքում գտնվող հանրային լողափերի այցելուների թիվը, մարդ </t>
  </si>
  <si>
    <t xml:space="preserve"> 75000 </t>
  </si>
  <si>
    <t xml:space="preserve"> 90000 </t>
  </si>
  <si>
    <t xml:space="preserve"> Խախտված էկոհամակարգերի վերականգնմանն ուղղված միջոցառումների  (անտառտնկում, գեղարքունի մանրաձկան աճեցում և բացթողում) թիվը, հատ </t>
  </si>
  <si>
    <t xml:space="preserve"> Անտառապատման աշխատանքների իրականացում, հա </t>
  </si>
  <si>
    <t xml:space="preserve"> 2.5 </t>
  </si>
  <si>
    <t xml:space="preserve"> Տնկարանային տնտեսությունում  աճեցված տնկիների թիվը, հատ </t>
  </si>
  <si>
    <t xml:space="preserve"> 7000 </t>
  </si>
  <si>
    <t xml:space="preserve"> Սևանա լճում արդյունագործական ձկնորսության սպասարկման մուտքի և ելքի կետերի թիվը, հատ </t>
  </si>
  <si>
    <t xml:space="preserve"> 62 </t>
  </si>
  <si>
    <t xml:space="preserve"> 89 </t>
  </si>
  <si>
    <t xml:space="preserve">  Մաքրված տարածքների մասնաբաժինը մաքրման ենթակա (2022թ.՛ 1590.43 հա) տարածքներում, տոկոս </t>
  </si>
  <si>
    <t xml:space="preserve"> ՀՀ կառավարության որոշմամբ հաստատված «Սևան» ազգային պարկի տարեկան համալիր ծրագրով վերապահված միջոցառումների կատարման մակարդակը,  տոկոս </t>
  </si>
  <si>
    <t xml:space="preserve"> 86,395.90 </t>
  </si>
  <si>
    <t xml:space="preserve"> 194,390.70 </t>
  </si>
  <si>
    <t xml:space="preserve"> 302,385.60 </t>
  </si>
  <si>
    <t xml:space="preserve"> 431,979.40 </t>
  </si>
  <si>
    <t xml:space="preserve"> 11005 </t>
  </si>
  <si>
    <t xml:space="preserve"> «Դիլիջան» ազգային պարկի պահպանության, պարկում գիտական ուսումնասիրությունների, անտառատնտեսական աշխատանքների կատարում </t>
  </si>
  <si>
    <t xml:space="preserve"> «Դիլիջան» ազգային պարկի տարածքում պահպանության, գիտական ուսումնասիրությունների, անտառատնտեսական աշխատանքների իրականացում </t>
  </si>
  <si>
    <t xml:space="preserve"> ՊՈԱԿ-ի տնօրինության` ԲՀՊ տարածքներում գտնվող բնական էկոհամակարգերի լանդշաֆտային և կենսաբանական բազմազանության, բնության ժառանգության պահպանվող տարածք, հա </t>
  </si>
  <si>
    <t xml:space="preserve"> 33765 </t>
  </si>
  <si>
    <t xml:space="preserve"> Էկոլոգիական կրթությանն ու դաստիարակությանն ուղղված միջոցառումներին մասնակիցների թիվը </t>
  </si>
  <si>
    <t xml:space="preserve"> 400 </t>
  </si>
  <si>
    <t xml:space="preserve"> 500 </t>
  </si>
  <si>
    <t xml:space="preserve"> Խախտված էկոհամակարգերի վերականգնմանն ուղղված միջոցառումների թիվը, հատ </t>
  </si>
  <si>
    <t xml:space="preserve"> էկոերթուղիների սպասարկան աշխատանքների իրականացում, երթուղիների թիվը, հատ </t>
  </si>
  <si>
    <t xml:space="preserve"> Դրամաշնորհային պայմանագրով նախատեսված միջոցառումների կատարման մակարդակը,  տոկոս </t>
  </si>
  <si>
    <t xml:space="preserve"> 32,873.30 </t>
  </si>
  <si>
    <t xml:space="preserve"> 73,964.80 </t>
  </si>
  <si>
    <t xml:space="preserve"> 115,056.40 </t>
  </si>
  <si>
    <t xml:space="preserve"> 164,366.30 </t>
  </si>
  <si>
    <t xml:space="preserve"> 11006 </t>
  </si>
  <si>
    <t xml:space="preserve"> Արգելոցապարկային համալիր ԲՀՊ տարածքների պահպանության, գիտական ուսումնասիրությունների, անտառատնտեսական աշխատանքների կատարում </t>
  </si>
  <si>
    <t xml:space="preserve"> ԲՀՊ տարածքներում պահպանության, գիտական ուսումնասիրությունների, անտառատնտեսական աշխատանքների իրականացում </t>
  </si>
  <si>
    <t xml:space="preserve"> ԲՀՊ տարածքներում և դենդրոպարկերում գտնվող բնական էկոհամակարգերի լանդշաֆտային և կենսաբանական բազմազանության, բնության ժառանգության պահպանվող տարածք,հա </t>
  </si>
  <si>
    <t xml:space="preserve"> 23598.7 </t>
  </si>
  <si>
    <t xml:space="preserve"> Գիտաճանաչողական, գիտաարտադրական պրակտիկաների, էկոկրթական և հասարակության իրազեկման մակարդակի բարձրացմանն ուղղված միջոցառումների թիվը, հատ </t>
  </si>
  <si>
    <t xml:space="preserve"> 70 </t>
  </si>
  <si>
    <t xml:space="preserve"> Ռեկրեացիայի զարգացմանն ուղղված միջոցառումների թիվը, հատ </t>
  </si>
  <si>
    <t xml:space="preserve"> Հակահրդեհային միջոցառումներ,հատ </t>
  </si>
  <si>
    <t xml:space="preserve"> Տնկարանային տնտեսության վարում, հա </t>
  </si>
  <si>
    <t xml:space="preserve"> 3.2 </t>
  </si>
  <si>
    <t xml:space="preserve"> Տնկարանային տնտեսության տնկիների և սերմնաբուսակների կպչողականությունը, տոկոս </t>
  </si>
  <si>
    <t xml:space="preserve"> 37,056.10 </t>
  </si>
  <si>
    <t xml:space="preserve"> 83,376.30 </t>
  </si>
  <si>
    <t xml:space="preserve"> 129,696.50 </t>
  </si>
  <si>
    <t xml:space="preserve"> 185,280.70 </t>
  </si>
  <si>
    <t xml:space="preserve"> 11007 </t>
  </si>
  <si>
    <t xml:space="preserve"> «Խոսրովի անտառ» պետական արգելոցի պահպանության, գիտական ուսումնասիրությունների կատարում </t>
  </si>
  <si>
    <t xml:space="preserve"> «Խոսրովի անտառ» պետական արգելոցի տարածքում պահպանության, գիտական ուսումնասիրությունների, անտառատնտեսական աշխատանքների իրականացում </t>
  </si>
  <si>
    <t xml:space="preserve"> ՊՈԱԿ-ի տնօրինության` ԲՀՊ տարածքներում գտնվող բնական էկոհամակարգերի լանդշաֆտային և կենսաբանական բազմազանության, բնության ժառանգության պահպանվող տարածք,հա </t>
  </si>
  <si>
    <t xml:space="preserve"> 23359.8 </t>
  </si>
  <si>
    <t xml:space="preserve"> 30 </t>
  </si>
  <si>
    <t xml:space="preserve"> 450 </t>
  </si>
  <si>
    <t xml:space="preserve"> 1000 </t>
  </si>
  <si>
    <t xml:space="preserve"> 30,577.50 </t>
  </si>
  <si>
    <t xml:space="preserve"> 68,799.30 </t>
  </si>
  <si>
    <t xml:space="preserve"> 107,021.10 </t>
  </si>
  <si>
    <t xml:space="preserve"> 152,887.30 </t>
  </si>
  <si>
    <t xml:space="preserve"> 11008 </t>
  </si>
  <si>
    <t xml:space="preserve"> «Արփի լիճ» ազգային պարկի պահպանության, պարկում գիտական ուսումնասիրությունների կատարում </t>
  </si>
  <si>
    <t xml:space="preserve"> «Արփի լիճ» ազգային պարկի պահպանության, գիտական ուսումնասիրությունների իրականացում </t>
  </si>
  <si>
    <t xml:space="preserve">  Մասնագիտացված կազմակերպություններ </t>
  </si>
  <si>
    <t xml:space="preserve"> 21039.3 </t>
  </si>
  <si>
    <t xml:space="preserve"> 13 </t>
  </si>
  <si>
    <t xml:space="preserve"> Անտառապատման աշխատանքների իրականացում, տնկիներ, հատ </t>
  </si>
  <si>
    <t xml:space="preserve"> 2000 </t>
  </si>
  <si>
    <t xml:space="preserve"> 11,081.00 </t>
  </si>
  <si>
    <t xml:space="preserve"> 24,932.20 </t>
  </si>
  <si>
    <t xml:space="preserve"> 38,783.40 </t>
  </si>
  <si>
    <t xml:space="preserve"> 55,404.90 </t>
  </si>
  <si>
    <t xml:space="preserve"> 11010 </t>
  </si>
  <si>
    <t xml:space="preserve"> Զանգեզուր կենսոլորտային համալիր  ԲՀՊ տարածքների պահպանության, գիտական ուսումնասիրությունների, անտառատնտեսական աշխատանքների կատարում </t>
  </si>
  <si>
    <t xml:space="preserve"> ԲՀՊ տարածքներում պահպանության, գիտական ուսումնասիրությունների, անտառատնտեսական աշխատանքների կատարում </t>
  </si>
  <si>
    <t xml:space="preserve"> 79038.8 </t>
  </si>
  <si>
    <t xml:space="preserve"> 16 </t>
  </si>
  <si>
    <t xml:space="preserve"> 350 </t>
  </si>
  <si>
    <t xml:space="preserve"> Անտառվերականգնման աշխատանքների իրականացում, տնկիների քանակ, հատ </t>
  </si>
  <si>
    <t xml:space="preserve"> 33,904.80 </t>
  </si>
  <si>
    <t xml:space="preserve"> 76,285.90 </t>
  </si>
  <si>
    <t xml:space="preserve"> 118,666.90 </t>
  </si>
  <si>
    <t xml:space="preserve"> 169,524.20 </t>
  </si>
  <si>
    <t xml:space="preserve"> Աջակցություն Կովկասի տարածաշրջանային բնապահպանական կենտրոնի հայաստանյան մասնաճյուղին </t>
  </si>
  <si>
    <t xml:space="preserve"> Կովկասի տարածաշրջանային բնապահպանական կենտրոնի հայաստանյան մասնաճյուղի գրասենյակի վարձակալության ծառայությունների ֆինանսավորում </t>
  </si>
  <si>
    <t xml:space="preserve"> ՀՀ Նախագահի N ՆԿ-68-Ա  Կարգադրության շրջանակներում ընտրված կազմակերպություն </t>
  </si>
  <si>
    <t xml:space="preserve"> Շահառուների քանակը, հատ </t>
  </si>
  <si>
    <t xml:space="preserve"> 1,190.00 </t>
  </si>
  <si>
    <t xml:space="preserve"> 2,940.00 </t>
  </si>
  <si>
    <t xml:space="preserve"> 4,690.00 </t>
  </si>
  <si>
    <t xml:space="preserve"> 7,000.00 </t>
  </si>
  <si>
    <t xml:space="preserve"> 1173 </t>
  </si>
  <si>
    <t xml:space="preserve"> Անտառների կառավարում </t>
  </si>
  <si>
    <t xml:space="preserve"> Անտառային ոլորտում քաղաքականության մշակման և աջակցության ծառայությունների, ծրագրերի համակարգում </t>
  </si>
  <si>
    <t xml:space="preserve"> Անտառային ոլորտի քաղաքականության մշակման, աջակցության և համակարգման ծրագրեր </t>
  </si>
  <si>
    <t xml:space="preserve"> Շրջակա միջավայրի նախարարություն Անտառային կոմիտե </t>
  </si>
  <si>
    <t xml:space="preserve"> 48,429.10 </t>
  </si>
  <si>
    <t xml:space="preserve"> 106,756.80 </t>
  </si>
  <si>
    <t xml:space="preserve"> 170,225.70 </t>
  </si>
  <si>
    <t xml:space="preserve"> 247,627.70 </t>
  </si>
  <si>
    <t xml:space="preserve"> Անտառպահպանական ծառայություններ </t>
  </si>
  <si>
    <t xml:space="preserve"> Անտառային տարածքների պահպանում </t>
  </si>
  <si>
    <t xml:space="preserve"> Կառավարվող անտառային տարածքներ, հազ.հա </t>
  </si>
  <si>
    <t xml:space="preserve"> 342.4 </t>
  </si>
  <si>
    <t xml:space="preserve"> Տրամադրված թափուկի ծավալը, պահեստային խմ </t>
  </si>
  <si>
    <t xml:space="preserve"> 30000 </t>
  </si>
  <si>
    <t xml:space="preserve"> 60000 </t>
  </si>
  <si>
    <t xml:space="preserve"> Անտառտնտեսությունների մասնաճյուղերում վերապատրաստման միջոցառումների թիվը, հատ </t>
  </si>
  <si>
    <t xml:space="preserve"> Անտառտնտեսությունների մասնաճյուղերում վերապատրաստում անցած անձանց թիվը, շահառու </t>
  </si>
  <si>
    <t xml:space="preserve"> 43 </t>
  </si>
  <si>
    <t xml:space="preserve"> 68 </t>
  </si>
  <si>
    <t xml:space="preserve"> Դրամաշնորհային պայմանագրով նախատեսված միջոցառումների կատարման մակարդակը, տոկոս </t>
  </si>
  <si>
    <t xml:space="preserve"> 240,387.50 </t>
  </si>
  <si>
    <t xml:space="preserve"> 574,258.90 </t>
  </si>
  <si>
    <t xml:space="preserve"> 908,130.40 </t>
  </si>
  <si>
    <t xml:space="preserve"> 1,335,485.90 </t>
  </si>
  <si>
    <t xml:space="preserve"> Անտառների վնասակար օրգանիզմների դեմ պայքար </t>
  </si>
  <si>
    <t xml:space="preserve"> Անտառածածկ տարածքներում վնասատուների և հիվանդությունների դեմ պայքար </t>
  </si>
  <si>
    <t xml:space="preserve"> Անտառային վնասատուների դեմ ավիացիոն պայքար, հա </t>
  </si>
  <si>
    <t xml:space="preserve"> 4440 </t>
  </si>
  <si>
    <t xml:space="preserve"> Ձեռքբերվող թունանյութերի քանակը, կգ </t>
  </si>
  <si>
    <t xml:space="preserve"> 2220 </t>
  </si>
  <si>
    <t xml:space="preserve"> Անտառային վնասատուների դեմ ավիացիոն պայքարի արդյունավետությունը, տոկոս </t>
  </si>
  <si>
    <t xml:space="preserve"> Վնասված անտառային տարածքների մասնաբաժինը ընդհանուր անտառային տարածքներում, տոկոս </t>
  </si>
  <si>
    <t xml:space="preserve">  </t>
  </si>
  <si>
    <t xml:space="preserve"> մինչև 2.3 </t>
  </si>
  <si>
    <t xml:space="preserve"> 43,710.90 </t>
  </si>
  <si>
    <t xml:space="preserve"> 32001 </t>
  </si>
  <si>
    <t xml:space="preserve"> Անտառվերականգնման և անտառապատման աշխատանքներ </t>
  </si>
  <si>
    <t xml:space="preserve"> Անտառվերականգնման և անտառապատման աշխատանքների իրականացում </t>
  </si>
  <si>
    <t xml:space="preserve"> Այլ պետական կազմակերպությունների կողմից օգտագործվող ոչ ֆինանսական ակտիվների հետ գործառնություններ </t>
  </si>
  <si>
    <t xml:space="preserve"> Միջոցառումն իրականացնողի անվանումը </t>
  </si>
  <si>
    <t xml:space="preserve"> Շրջակա միջավայրի  նախարարության Անտառային կոմիտե </t>
  </si>
  <si>
    <t xml:space="preserve"> Անտառվերականգնման տարածքներ, հա </t>
  </si>
  <si>
    <t xml:space="preserve"> 130 </t>
  </si>
  <si>
    <t xml:space="preserve"> Աշխատանքների  ավարտվածության աստիճան, տոկոս </t>
  </si>
  <si>
    <t xml:space="preserve"> 8,260.20 </t>
  </si>
  <si>
    <t xml:space="preserve"> 90,862.60 </t>
  </si>
  <si>
    <t xml:space="preserve"> 165,204.70 </t>
  </si>
  <si>
    <t xml:space="preserve"> 413,011.70 </t>
  </si>
  <si>
    <t xml:space="preserve"> 32002 </t>
  </si>
  <si>
    <t xml:space="preserve"> Անտառկառավարման պլանների կազմում </t>
  </si>
  <si>
    <t xml:space="preserve"> Անտառկառավարման պլանների կազմման աշխատանքների իրականացում </t>
  </si>
  <si>
    <t xml:space="preserve"> Շրջակա միջավայրի նախարարության Անտառային կոմիտե </t>
  </si>
  <si>
    <t xml:space="preserve"> Անտառտնտեսությունների անտառկառավարման պլաններ, հատ </t>
  </si>
  <si>
    <t xml:space="preserve"> Անտառտնտեսությունների անտառկառավարման պլաններ, հա </t>
  </si>
  <si>
    <t xml:space="preserve"> 52370.2 </t>
  </si>
  <si>
    <t xml:space="preserve"> Անտառկառավարման պլան ունեցող տարածքների մասնաբաժինը անտառային տարածքների մեջ, տոկոս </t>
  </si>
  <si>
    <t xml:space="preserve"> 15.3 </t>
  </si>
  <si>
    <t xml:space="preserve"> 47,133.20 </t>
  </si>
  <si>
    <t xml:space="preserve"> 94,266.40 </t>
  </si>
  <si>
    <t xml:space="preserve"> 141,399.50 </t>
  </si>
  <si>
    <t xml:space="preserve"> 188,532.70 </t>
  </si>
  <si>
    <t xml:space="preserve"> 1186 </t>
  </si>
  <si>
    <t xml:space="preserve"> Բնագիտական նմուշների պահպանություն և ցուցադրություն </t>
  </si>
  <si>
    <t xml:space="preserve"> Հայաստանին բնորոշ բնության օբյեկտների  նմուշների պահպանում, ֆոնդերի թարմացում, նմուշների ցուցահանդեսների կազմակերպում </t>
  </si>
  <si>
    <t xml:space="preserve"> Ծառայությունը մատուցող կազմակերպության անվանումը </t>
  </si>
  <si>
    <t xml:space="preserve"> Մասնագիտացված կազմակերպություն </t>
  </si>
  <si>
    <t xml:space="preserve"> Թանգարանային ցուցանմուշների ուսումնասիրում, հաշվառում և պահպանում, ցուցանմուշների քանակ </t>
  </si>
  <si>
    <t xml:space="preserve"> 6612 </t>
  </si>
  <si>
    <t xml:space="preserve"> 6617 </t>
  </si>
  <si>
    <t xml:space="preserve"> 6622 </t>
  </si>
  <si>
    <t xml:space="preserve"> 6730 </t>
  </si>
  <si>
    <t xml:space="preserve"> Սպասարկվող այցելուների թվաքանակը, մարդ </t>
  </si>
  <si>
    <t xml:space="preserve"> 12000 </t>
  </si>
  <si>
    <t xml:space="preserve"> 13000 </t>
  </si>
  <si>
    <t xml:space="preserve"> 20700 </t>
  </si>
  <si>
    <t xml:space="preserve"> Ժամանակավոր բնապահպանական ցուցահանդեսների կազմակերպում, ցուցահանդեսների քանակ </t>
  </si>
  <si>
    <t xml:space="preserve"> Բնապահպանական միջոցառումների կազմակերպում, միջոցառումների քանակ </t>
  </si>
  <si>
    <t xml:space="preserve"> Հրատարակչական աշխատանքներ` բնապահպանական թեմաներով բացիկների մշակում, տպագրում, օրինակ </t>
  </si>
  <si>
    <t xml:space="preserve"> Ցուցանմուշների պահման պայմանների համապատասխանությունը սահմանված նորմերին, տոկոս </t>
  </si>
  <si>
    <t xml:space="preserve"> 82 </t>
  </si>
  <si>
    <t xml:space="preserve"> 8,460.60 </t>
  </si>
  <si>
    <t xml:space="preserve"> 19,036.40 </t>
  </si>
  <si>
    <t xml:space="preserve"> 29,612.20 </t>
  </si>
  <si>
    <t xml:space="preserve"> 42,303.10 </t>
  </si>
  <si>
    <t xml:space="preserve"> Կենդանաբանական այգու ցուցադրություններ </t>
  </si>
  <si>
    <t xml:space="preserve"> Աջակցություն Երեանի քաղաքային համայնքին մշակութային ժամանցի միջոցառումների իրականացման նպատակով </t>
  </si>
  <si>
    <t xml:space="preserve"> Կենդանիների տեսականի, տեսակ </t>
  </si>
  <si>
    <t xml:space="preserve"> 159 </t>
  </si>
  <si>
    <t xml:space="preserve"> Կենդանիների գլխաքանակ, գլուխ </t>
  </si>
  <si>
    <t xml:space="preserve"> 772 </t>
  </si>
  <si>
    <t xml:space="preserve"> Այցելուների թիվը, մարդ </t>
  </si>
  <si>
    <t xml:space="preserve"> 70000 </t>
  </si>
  <si>
    <t xml:space="preserve"> 110000 </t>
  </si>
  <si>
    <t xml:space="preserve"> 150000 </t>
  </si>
  <si>
    <t xml:space="preserve"> Ցուցադրվող բոլոր կենդանիների վերաբերյալ եռալեզու բացատրական տեքստեր, հատ </t>
  </si>
  <si>
    <t xml:space="preserve"> Էկոկրթական նախագծերի քանակ </t>
  </si>
  <si>
    <t xml:space="preserve"> Ցուցադրվող բոլոր կենդանիների վերաբերյալ եռալեզու բացատրական տեքստեր, ընդհանուր տեսականուց, տոկոս </t>
  </si>
  <si>
    <t xml:space="preserve"> 95 </t>
  </si>
  <si>
    <t xml:space="preserve"> Կենդանիների պահման պայմանների համապատասխանությունը սահմանված նորմերին, տոկոս </t>
  </si>
  <si>
    <t xml:space="preserve"> 68,682.03 </t>
  </si>
  <si>
    <t xml:space="preserve"> 142,810.21 </t>
  </si>
  <si>
    <t xml:space="preserve"> 216,938.39 </t>
  </si>
  <si>
    <t xml:space="preserve"> 302,564.00 </t>
  </si>
  <si>
    <t xml:space="preserve"> Աղյուսակ 9.13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</si>
</sst>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(* #,##0.0_);_(* \(#,##0.0\);_(* &quot;-&quot;??_);_(@_)"/>
    <numFmt numFmtId="165" formatCode="#,##0.0"/>
    <numFmt numFmtId="166" formatCode="0.0"/>
    <numFmt numFmtId="167" formatCode="0_);\(0\)"/>
    <numFmt numFmtId="168" formatCode="_-* #,##0.00_-;\-* #,##0.00_-;_-* &quot;-&quot;??_-;_-@_-"/>
    <numFmt numFmtId="169" formatCode="_-* #,##0.00_р_._-;\-* #,##0.00_р_._-;_-* &quot;-&quot;??_р_._-;_-@_-"/>
    <numFmt numFmtId="170" formatCode="##,##0.0;\(##,##0.0\);\-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10"/>
      <name val="GHEA Grapalat"/>
      <family val="3"/>
    </font>
    <font>
      <b/>
      <sz val="11"/>
      <color theme="1"/>
      <name val="GHEA Grapalat"/>
      <family val="3"/>
    </font>
    <font>
      <sz val="10"/>
      <name val="GHEA Grapalat"/>
      <family val="3"/>
    </font>
    <font>
      <sz val="10"/>
      <name val="Arial"/>
      <family val="2"/>
    </font>
    <font>
      <sz val="10"/>
      <color indexed="8"/>
      <name val="GHEA Grapalat"/>
      <family val="3"/>
    </font>
    <font>
      <b/>
      <sz val="10"/>
      <color theme="1"/>
      <name val="GHEA Grapalat"/>
      <family val="3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Times Armeni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1"/>
    </font>
    <font>
      <sz val="11"/>
      <color theme="1"/>
      <name val="Arial Armenian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8"/>
      <name val="GHEA Grapalat"/>
      <family val="2"/>
    </font>
    <font>
      <sz val="11"/>
      <color theme="1"/>
      <name val="Calibri"/>
      <family val="2"/>
      <charset val="1"/>
      <scheme val="minor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LatArm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GHEA Grapalat"/>
      <family val="3"/>
    </font>
    <font>
      <sz val="10"/>
      <name val="Arial"/>
      <family val="2"/>
    </font>
    <font>
      <sz val="9"/>
      <color theme="1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b/>
      <sz val="10"/>
      <color indexed="8"/>
      <name val="GHEA Grapalat"/>
      <family val="3"/>
    </font>
    <font>
      <b/>
      <sz val="9"/>
      <color theme="1"/>
      <name val="GHEA Grapalat"/>
      <family val="3"/>
    </font>
    <font>
      <b/>
      <u/>
      <sz val="9"/>
      <name val="GHEA Grapalat"/>
      <family val="3"/>
    </font>
    <font>
      <b/>
      <sz val="14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b/>
      <sz val="8"/>
      <name val="GHEA Grapalat"/>
      <family val="3"/>
    </font>
    <font>
      <b/>
      <i/>
      <sz val="8"/>
      <name val="GHEA Grapalat"/>
      <family val="3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168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9" fontId="7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2" fillId="0" borderId="0"/>
    <xf numFmtId="0" fontId="19" fillId="0" borderId="0"/>
    <xf numFmtId="0" fontId="13" fillId="0" borderId="0"/>
    <xf numFmtId="0" fontId="7" fillId="0" borderId="0"/>
    <xf numFmtId="0" fontId="20" fillId="0" borderId="0">
      <alignment horizontal="left" vertical="top" wrapText="1"/>
    </xf>
    <xf numFmtId="0" fontId="12" fillId="0" borderId="0"/>
    <xf numFmtId="0" fontId="21" fillId="0" borderId="0"/>
    <xf numFmtId="0" fontId="7" fillId="0" borderId="0"/>
    <xf numFmtId="0" fontId="21" fillId="0" borderId="0"/>
    <xf numFmtId="0" fontId="13" fillId="0" borderId="0"/>
    <xf numFmtId="0" fontId="21" fillId="0" borderId="0"/>
    <xf numFmtId="0" fontId="1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>
      <alignment horizontal="left" vertical="top" wrapText="1"/>
    </xf>
    <xf numFmtId="0" fontId="13" fillId="0" borderId="0"/>
    <xf numFmtId="0" fontId="7" fillId="0" borderId="0"/>
    <xf numFmtId="0" fontId="7" fillId="0" borderId="0"/>
    <xf numFmtId="0" fontId="14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0" fontId="20" fillId="0" borderId="0" applyFill="0" applyBorder="0" applyProtection="0">
      <alignment horizontal="right" vertical="top"/>
    </xf>
    <xf numFmtId="0" fontId="22" fillId="0" borderId="0"/>
    <xf numFmtId="0" fontId="22" fillId="0" borderId="0"/>
    <xf numFmtId="0" fontId="23" fillId="0" borderId="0"/>
    <xf numFmtId="0" fontId="22" fillId="0" borderId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2" borderId="0" applyNumberFormat="0" applyBorder="0" applyAlignment="0" applyProtection="0"/>
    <xf numFmtId="0" fontId="24" fillId="10" borderId="2" applyNumberFormat="0" applyAlignment="0" applyProtection="0"/>
    <xf numFmtId="0" fontId="24" fillId="10" borderId="2" applyNumberFormat="0" applyAlignment="0" applyProtection="0"/>
    <xf numFmtId="0" fontId="25" fillId="23" borderId="3" applyNumberFormat="0" applyAlignment="0" applyProtection="0"/>
    <xf numFmtId="0" fontId="25" fillId="23" borderId="3" applyNumberFormat="0" applyAlignment="0" applyProtection="0"/>
    <xf numFmtId="0" fontId="26" fillId="23" borderId="2" applyNumberFormat="0" applyAlignment="0" applyProtection="0"/>
    <xf numFmtId="0" fontId="26" fillId="23" borderId="2" applyNumberFormat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1" fillId="24" borderId="8" applyNumberFormat="0" applyAlignment="0" applyProtection="0"/>
    <xf numFmtId="0" fontId="32" fillId="0" borderId="0" applyNumberFormat="0" applyFill="0" applyBorder="0" applyAlignment="0" applyProtection="0"/>
    <xf numFmtId="0" fontId="33" fillId="25" borderId="0" applyNumberFormat="0" applyBorder="0" applyAlignment="0" applyProtection="0"/>
    <xf numFmtId="0" fontId="13" fillId="0" borderId="0"/>
    <xf numFmtId="0" fontId="13" fillId="0" borderId="0"/>
    <xf numFmtId="0" fontId="34" fillId="0" borderId="0"/>
    <xf numFmtId="0" fontId="35" fillId="6" borderId="0" applyNumberFormat="0" applyBorder="0" applyAlignment="0" applyProtection="0"/>
    <xf numFmtId="0" fontId="36" fillId="0" borderId="0" applyNumberFormat="0" applyFill="0" applyBorder="0" applyAlignment="0" applyProtection="0"/>
    <xf numFmtId="0" fontId="7" fillId="26" borderId="9" applyNumberFormat="0" applyFont="0" applyAlignment="0" applyProtection="0"/>
    <xf numFmtId="0" fontId="7" fillId="26" borderId="9" applyNumberFormat="0" applyFont="0" applyAlignment="0" applyProtection="0"/>
    <xf numFmtId="0" fontId="37" fillId="0" borderId="10" applyNumberFormat="0" applyFill="0" applyAlignment="0" applyProtection="0"/>
    <xf numFmtId="0" fontId="22" fillId="0" borderId="0"/>
    <xf numFmtId="0" fontId="23" fillId="0" borderId="0"/>
    <xf numFmtId="0" fontId="22" fillId="0" borderId="0"/>
    <xf numFmtId="0" fontId="23" fillId="0" borderId="0"/>
    <xf numFmtId="0" fontId="3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9" fillId="7" borderId="0" applyNumberFormat="0" applyBorder="0" applyAlignment="0" applyProtection="0"/>
    <xf numFmtId="0" fontId="41" fillId="0" borderId="0"/>
  </cellStyleXfs>
  <cellXfs count="172">
    <xf numFmtId="0" fontId="0" fillId="0" borderId="0" xfId="0"/>
    <xf numFmtId="0" fontId="5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165" fontId="6" fillId="0" borderId="11" xfId="1" applyNumberFormat="1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40" fillId="0" borderId="0" xfId="0" applyNumberFormat="1" applyFont="1" applyAlignment="1">
      <alignment horizontal="center" vertical="center"/>
    </xf>
    <xf numFmtId="165" fontId="4" fillId="2" borderId="11" xfId="1" applyNumberFormat="1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horizontal="center" vertical="center" wrapText="1"/>
    </xf>
    <xf numFmtId="164" fontId="4" fillId="3" borderId="11" xfId="1" applyNumberFormat="1" applyFont="1" applyFill="1" applyBorder="1" applyAlignment="1">
      <alignment horizontal="left" vertical="center" wrapText="1"/>
    </xf>
    <xf numFmtId="164" fontId="4" fillId="3" borderId="11" xfId="1" applyNumberFormat="1" applyFont="1" applyFill="1" applyBorder="1" applyAlignment="1">
      <alignment horizontal="center" vertical="center"/>
    </xf>
    <xf numFmtId="165" fontId="4" fillId="3" borderId="11" xfId="1" applyNumberFormat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 wrapText="1"/>
    </xf>
    <xf numFmtId="164" fontId="6" fillId="0" borderId="11" xfId="1" applyNumberFormat="1" applyFont="1" applyFill="1" applyBorder="1" applyAlignment="1">
      <alignment horizontal="center" vertical="center"/>
    </xf>
    <xf numFmtId="165" fontId="42" fillId="0" borderId="11" xfId="1" applyNumberFormat="1" applyFont="1" applyFill="1" applyBorder="1" applyAlignment="1">
      <alignment horizontal="left" vertical="top" wrapText="1"/>
    </xf>
    <xf numFmtId="164" fontId="3" fillId="2" borderId="11" xfId="1" applyNumberFormat="1" applyFont="1" applyFill="1" applyBorder="1" applyAlignment="1">
      <alignment horizontal="left" vertical="top" wrapText="1"/>
    </xf>
    <xf numFmtId="164" fontId="6" fillId="2" borderId="11" xfId="1" applyNumberFormat="1" applyFont="1" applyFill="1" applyBorder="1" applyAlignment="1">
      <alignment horizontal="left" vertical="top" wrapText="1"/>
    </xf>
    <xf numFmtId="165" fontId="6" fillId="0" borderId="0" xfId="1" applyNumberFormat="1" applyFont="1" applyFill="1" applyBorder="1" applyAlignment="1">
      <alignment horizontal="left" vertical="top" wrapText="1"/>
    </xf>
    <xf numFmtId="164" fontId="6" fillId="0" borderId="11" xfId="1" applyNumberFormat="1" applyFont="1" applyFill="1" applyBorder="1" applyAlignment="1">
      <alignment horizontal="left" vertical="top" wrapText="1"/>
    </xf>
    <xf numFmtId="165" fontId="4" fillId="0" borderId="0" xfId="1" applyNumberFormat="1" applyFont="1" applyFill="1" applyBorder="1" applyAlignment="1">
      <alignment horizontal="left" vertical="top" wrapText="1"/>
    </xf>
    <xf numFmtId="1" fontId="4" fillId="4" borderId="13" xfId="1" applyNumberFormat="1" applyFont="1" applyFill="1" applyBorder="1" applyAlignment="1">
      <alignment horizontal="left" vertical="top"/>
    </xf>
    <xf numFmtId="164" fontId="4" fillId="4" borderId="11" xfId="1" applyNumberFormat="1" applyFont="1" applyFill="1" applyBorder="1" applyAlignment="1">
      <alignment horizontal="left" vertical="top"/>
    </xf>
    <xf numFmtId="165" fontId="4" fillId="4" borderId="11" xfId="1" applyNumberFormat="1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165" fontId="2" fillId="4" borderId="0" xfId="0" applyNumberFormat="1" applyFont="1" applyFill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1" fontId="3" fillId="2" borderId="12" xfId="1" applyNumberFormat="1" applyFont="1" applyFill="1" applyBorder="1" applyAlignment="1">
      <alignment horizontal="left" vertical="top"/>
    </xf>
    <xf numFmtId="167" fontId="3" fillId="2" borderId="11" xfId="1" applyNumberFormat="1" applyFont="1" applyFill="1" applyBorder="1" applyAlignment="1">
      <alignment horizontal="left" vertical="top"/>
    </xf>
    <xf numFmtId="164" fontId="3" fillId="2" borderId="11" xfId="1" applyNumberFormat="1" applyFont="1" applyFill="1" applyBorder="1" applyAlignment="1">
      <alignment horizontal="left" vertical="top"/>
    </xf>
    <xf numFmtId="165" fontId="6" fillId="2" borderId="11" xfId="1" applyNumberFormat="1" applyFont="1" applyFill="1" applyBorder="1" applyAlignment="1">
      <alignment horizontal="left" vertical="top"/>
    </xf>
    <xf numFmtId="165" fontId="6" fillId="0" borderId="11" xfId="1" applyNumberFormat="1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165" fontId="2" fillId="0" borderId="0" xfId="0" applyNumberFormat="1" applyFont="1" applyAlignment="1">
      <alignment horizontal="left" vertical="top"/>
    </xf>
    <xf numFmtId="4" fontId="2" fillId="0" borderId="0" xfId="0" applyNumberFormat="1" applyFont="1" applyAlignment="1">
      <alignment horizontal="left" vertical="top"/>
    </xf>
    <xf numFmtId="1" fontId="3" fillId="2" borderId="1" xfId="1" applyNumberFormat="1" applyFont="1" applyFill="1" applyBorder="1" applyAlignment="1">
      <alignment horizontal="left" vertical="top"/>
    </xf>
    <xf numFmtId="1" fontId="9" fillId="4" borderId="1" xfId="1" applyNumberFormat="1" applyFont="1" applyFill="1" applyBorder="1" applyAlignment="1">
      <alignment horizontal="left" vertical="top"/>
    </xf>
    <xf numFmtId="4" fontId="2" fillId="4" borderId="0" xfId="0" applyNumberFormat="1" applyFont="1" applyFill="1" applyAlignment="1">
      <alignment horizontal="left" vertical="top"/>
    </xf>
    <xf numFmtId="1" fontId="3" fillId="2" borderId="11" xfId="1" applyNumberFormat="1" applyFont="1" applyFill="1" applyBorder="1" applyAlignment="1">
      <alignment horizontal="left" vertical="top"/>
    </xf>
    <xf numFmtId="0" fontId="3" fillId="2" borderId="11" xfId="1" applyNumberFormat="1" applyFont="1" applyFill="1" applyBorder="1" applyAlignment="1">
      <alignment horizontal="left" vertical="top"/>
    </xf>
    <xf numFmtId="164" fontId="6" fillId="2" borderId="11" xfId="1" applyNumberFormat="1" applyFont="1" applyFill="1" applyBorder="1" applyAlignment="1">
      <alignment horizontal="left" vertical="top"/>
    </xf>
    <xf numFmtId="1" fontId="3" fillId="0" borderId="12" xfId="1" applyNumberFormat="1" applyFont="1" applyFill="1" applyBorder="1" applyAlignment="1">
      <alignment horizontal="left" vertical="top"/>
    </xf>
    <xf numFmtId="0" fontId="3" fillId="0" borderId="11" xfId="1" applyNumberFormat="1" applyFont="1" applyFill="1" applyBorder="1" applyAlignment="1">
      <alignment horizontal="left" vertical="top"/>
    </xf>
    <xf numFmtId="164" fontId="3" fillId="0" borderId="11" xfId="1" applyNumberFormat="1" applyFont="1" applyFill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1" fontId="3" fillId="0" borderId="14" xfId="1" applyNumberFormat="1" applyFont="1" applyFill="1" applyBorder="1" applyAlignment="1">
      <alignment horizontal="left" vertical="top"/>
    </xf>
    <xf numFmtId="165" fontId="6" fillId="0" borderId="0" xfId="0" applyNumberFormat="1" applyFont="1" applyBorder="1" applyAlignment="1">
      <alignment horizontal="left" vertical="top" wrapText="1"/>
    </xf>
    <xf numFmtId="164" fontId="6" fillId="0" borderId="11" xfId="1" applyNumberFormat="1" applyFont="1" applyFill="1" applyBorder="1" applyAlignment="1">
      <alignment horizontal="left" vertical="top"/>
    </xf>
    <xf numFmtId="1" fontId="3" fillId="0" borderId="1" xfId="1" applyNumberFormat="1" applyFont="1" applyFill="1" applyBorder="1" applyAlignment="1">
      <alignment horizontal="left" vertical="top"/>
    </xf>
    <xf numFmtId="165" fontId="2" fillId="4" borderId="0" xfId="0" applyNumberFormat="1" applyFont="1" applyFill="1" applyBorder="1" applyAlignment="1">
      <alignment horizontal="left" vertical="top"/>
    </xf>
    <xf numFmtId="1" fontId="4" fillId="4" borderId="1" xfId="1" applyNumberFormat="1" applyFont="1" applyFill="1" applyBorder="1" applyAlignment="1">
      <alignment horizontal="left" vertical="top"/>
    </xf>
    <xf numFmtId="165" fontId="5" fillId="0" borderId="0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center" vertical="top"/>
    </xf>
    <xf numFmtId="165" fontId="4" fillId="4" borderId="11" xfId="1" applyNumberFormat="1" applyFont="1" applyFill="1" applyBorder="1" applyAlignment="1">
      <alignment horizontal="center" vertical="top"/>
    </xf>
    <xf numFmtId="165" fontId="6" fillId="2" borderId="11" xfId="1" applyNumberFormat="1" applyFont="1" applyFill="1" applyBorder="1" applyAlignment="1">
      <alignment horizontal="center" vertical="top"/>
    </xf>
    <xf numFmtId="165" fontId="8" fillId="0" borderId="11" xfId="1" applyNumberFormat="1" applyFont="1" applyFill="1" applyBorder="1" applyAlignment="1">
      <alignment horizontal="center" vertical="top"/>
    </xf>
    <xf numFmtId="165" fontId="6" fillId="0" borderId="11" xfId="1" applyNumberFormat="1" applyFont="1" applyFill="1" applyBorder="1" applyAlignment="1">
      <alignment horizontal="center" vertical="top"/>
    </xf>
    <xf numFmtId="165" fontId="3" fillId="0" borderId="11" xfId="1" applyNumberFormat="1" applyFont="1" applyFill="1" applyBorder="1" applyAlignment="1">
      <alignment horizontal="center" vertical="top"/>
    </xf>
    <xf numFmtId="0" fontId="3" fillId="0" borderId="11" xfId="0" applyFont="1" applyBorder="1" applyAlignment="1">
      <alignment vertical="top" wrapText="1"/>
    </xf>
    <xf numFmtId="164" fontId="6" fillId="0" borderId="11" xfId="1" applyNumberFormat="1" applyFont="1" applyFill="1" applyBorder="1" applyAlignment="1">
      <alignment vertical="top" wrapText="1"/>
    </xf>
    <xf numFmtId="1" fontId="9" fillId="4" borderId="15" xfId="1" applyNumberFormat="1" applyFont="1" applyFill="1" applyBorder="1" applyAlignment="1">
      <alignment horizontal="left" vertical="top"/>
    </xf>
    <xf numFmtId="165" fontId="6" fillId="0" borderId="15" xfId="1" applyNumberFormat="1" applyFont="1" applyFill="1" applyBorder="1" applyAlignment="1">
      <alignment horizontal="center" vertical="top"/>
    </xf>
    <xf numFmtId="165" fontId="6" fillId="0" borderId="11" xfId="0" applyNumberFormat="1" applyFont="1" applyBorder="1" applyAlignment="1">
      <alignment horizontal="center" vertical="top"/>
    </xf>
    <xf numFmtId="164" fontId="6" fillId="2" borderId="13" xfId="1" applyNumberFormat="1" applyFont="1" applyFill="1" applyBorder="1" applyAlignment="1">
      <alignment horizontal="left" vertical="top" wrapText="1"/>
    </xf>
    <xf numFmtId="1" fontId="3" fillId="2" borderId="13" xfId="1" applyNumberFormat="1" applyFont="1" applyFill="1" applyBorder="1" applyAlignment="1">
      <alignment horizontal="left" vertical="top"/>
    </xf>
    <xf numFmtId="1" fontId="3" fillId="2" borderId="14" xfId="1" applyNumberFormat="1" applyFont="1" applyFill="1" applyBorder="1" applyAlignment="1">
      <alignment horizontal="left" vertical="top"/>
    </xf>
    <xf numFmtId="164" fontId="4" fillId="2" borderId="1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top" wrapText="1"/>
    </xf>
    <xf numFmtId="0" fontId="3" fillId="0" borderId="11" xfId="0" applyFont="1" applyBorder="1" applyAlignment="1">
      <alignment horizontal="left" vertical="top"/>
    </xf>
    <xf numFmtId="164" fontId="3" fillId="0" borderId="11" xfId="0" applyNumberFormat="1" applyFont="1" applyBorder="1" applyAlignment="1">
      <alignment horizontal="left" vertical="top"/>
    </xf>
    <xf numFmtId="165" fontId="3" fillId="0" borderId="11" xfId="0" applyNumberFormat="1" applyFont="1" applyBorder="1" applyAlignment="1">
      <alignment horizontal="left" vertical="top"/>
    </xf>
    <xf numFmtId="165" fontId="3" fillId="0" borderId="11" xfId="0" applyNumberFormat="1" applyFont="1" applyBorder="1" applyAlignment="1">
      <alignment horizontal="center" vertical="top"/>
    </xf>
    <xf numFmtId="165" fontId="3" fillId="0" borderId="11" xfId="0" applyNumberFormat="1" applyFont="1" applyFill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top"/>
    </xf>
    <xf numFmtId="1" fontId="3" fillId="2" borderId="16" xfId="1" applyNumberFormat="1" applyFont="1" applyFill="1" applyBorder="1" applyAlignment="1">
      <alignment horizontal="left" vertical="top"/>
    </xf>
    <xf numFmtId="167" fontId="3" fillId="2" borderId="13" xfId="1" applyNumberFormat="1" applyFont="1" applyFill="1" applyBorder="1" applyAlignment="1">
      <alignment horizontal="left" vertical="top"/>
    </xf>
    <xf numFmtId="1" fontId="9" fillId="4" borderId="13" xfId="1" applyNumberFormat="1" applyFont="1" applyFill="1" applyBorder="1" applyAlignment="1">
      <alignment horizontal="left" vertical="top"/>
    </xf>
    <xf numFmtId="1" fontId="3" fillId="2" borderId="15" xfId="1" applyNumberFormat="1" applyFont="1" applyFill="1" applyBorder="1" applyAlignment="1">
      <alignment horizontal="left" vertical="top"/>
    </xf>
    <xf numFmtId="0" fontId="3" fillId="2" borderId="15" xfId="1" applyNumberFormat="1" applyFont="1" applyFill="1" applyBorder="1" applyAlignment="1">
      <alignment horizontal="left" vertical="top"/>
    </xf>
    <xf numFmtId="164" fontId="3" fillId="2" borderId="15" xfId="1" applyNumberFormat="1" applyFont="1" applyFill="1" applyBorder="1" applyAlignment="1">
      <alignment horizontal="left" vertical="top" wrapText="1"/>
    </xf>
    <xf numFmtId="164" fontId="3" fillId="2" borderId="15" xfId="1" applyNumberFormat="1" applyFont="1" applyFill="1" applyBorder="1" applyAlignment="1">
      <alignment horizontal="left" vertical="top"/>
    </xf>
    <xf numFmtId="165" fontId="6" fillId="2" borderId="15" xfId="1" applyNumberFormat="1" applyFont="1" applyFill="1" applyBorder="1" applyAlignment="1">
      <alignment horizontal="left" vertical="top"/>
    </xf>
    <xf numFmtId="165" fontId="6" fillId="2" borderId="15" xfId="1" applyNumberFormat="1" applyFont="1" applyFill="1" applyBorder="1" applyAlignment="1">
      <alignment horizontal="center" vertical="top"/>
    </xf>
    <xf numFmtId="165" fontId="8" fillId="0" borderId="15" xfId="1" applyNumberFormat="1" applyFont="1" applyFill="1" applyBorder="1" applyAlignment="1">
      <alignment horizontal="center" vertical="top"/>
    </xf>
    <xf numFmtId="165" fontId="3" fillId="0" borderId="15" xfId="1" applyNumberFormat="1" applyFont="1" applyFill="1" applyBorder="1" applyAlignment="1">
      <alignment horizontal="center" vertical="top"/>
    </xf>
    <xf numFmtId="165" fontId="6" fillId="0" borderId="17" xfId="1" applyNumberFormat="1" applyFont="1" applyFill="1" applyBorder="1" applyAlignment="1">
      <alignment horizontal="center" vertical="top"/>
    </xf>
    <xf numFmtId="0" fontId="43" fillId="0" borderId="15" xfId="0" applyFont="1" applyBorder="1" applyAlignment="1">
      <alignment horizontal="left" vertical="top" wrapText="1"/>
    </xf>
    <xf numFmtId="0" fontId="3" fillId="0" borderId="15" xfId="1" applyNumberFormat="1" applyFont="1" applyFill="1" applyBorder="1" applyAlignment="1">
      <alignment horizontal="left" vertical="top"/>
    </xf>
    <xf numFmtId="164" fontId="6" fillId="2" borderId="15" xfId="1" applyNumberFormat="1" applyFont="1" applyFill="1" applyBorder="1" applyAlignment="1">
      <alignment horizontal="left" vertical="top" wrapText="1"/>
    </xf>
    <xf numFmtId="3" fontId="6" fillId="0" borderId="17" xfId="1" applyNumberFormat="1" applyFont="1" applyFill="1" applyBorder="1" applyAlignment="1">
      <alignment horizontal="center" vertical="top"/>
    </xf>
    <xf numFmtId="165" fontId="4" fillId="4" borderId="17" xfId="1" applyNumberFormat="1" applyFont="1" applyFill="1" applyBorder="1" applyAlignment="1">
      <alignment horizontal="center" vertical="top"/>
    </xf>
    <xf numFmtId="165" fontId="45" fillId="4" borderId="11" xfId="1" applyNumberFormat="1" applyFont="1" applyFill="1" applyBorder="1" applyAlignment="1">
      <alignment horizontal="center" vertical="top"/>
    </xf>
    <xf numFmtId="1" fontId="3" fillId="2" borderId="13" xfId="1" applyNumberFormat="1" applyFont="1" applyFill="1" applyBorder="1" applyAlignment="1">
      <alignment horizontal="left" vertical="top"/>
    </xf>
    <xf numFmtId="1" fontId="3" fillId="2" borderId="14" xfId="1" applyNumberFormat="1" applyFont="1" applyFill="1" applyBorder="1" applyAlignment="1">
      <alignment horizontal="left" vertical="top"/>
    </xf>
    <xf numFmtId="165" fontId="6" fillId="0" borderId="15" xfId="1" applyNumberFormat="1" applyFont="1" applyFill="1" applyBorder="1" applyAlignment="1">
      <alignment horizontal="left" vertical="top"/>
    </xf>
    <xf numFmtId="164" fontId="6" fillId="0" borderId="15" xfId="1" applyNumberFormat="1" applyFont="1" applyFill="1" applyBorder="1" applyAlignment="1">
      <alignment horizontal="left" vertical="top"/>
    </xf>
    <xf numFmtId="1" fontId="3" fillId="2" borderId="18" xfId="1" applyNumberFormat="1" applyFont="1" applyFill="1" applyBorder="1" applyAlignment="1">
      <alignment horizontal="left" vertical="top"/>
    </xf>
    <xf numFmtId="0" fontId="3" fillId="2" borderId="1" xfId="1" applyNumberFormat="1" applyFont="1" applyFill="1" applyBorder="1" applyAlignment="1">
      <alignment horizontal="left" vertical="top"/>
    </xf>
    <xf numFmtId="164" fontId="3" fillId="2" borderId="1" xfId="1" applyNumberFormat="1" applyFont="1" applyFill="1" applyBorder="1" applyAlignment="1">
      <alignment horizontal="left" vertical="top" wrapText="1"/>
    </xf>
    <xf numFmtId="164" fontId="3" fillId="2" borderId="1" xfId="1" applyNumberFormat="1" applyFont="1" applyFill="1" applyBorder="1" applyAlignment="1">
      <alignment horizontal="left" vertical="top"/>
    </xf>
    <xf numFmtId="165" fontId="6" fillId="2" borderId="1" xfId="1" applyNumberFormat="1" applyFont="1" applyFill="1" applyBorder="1" applyAlignment="1">
      <alignment horizontal="left" vertical="top"/>
    </xf>
    <xf numFmtId="165" fontId="6" fillId="2" borderId="1" xfId="1" applyNumberFormat="1" applyFont="1" applyFill="1" applyBorder="1" applyAlignment="1">
      <alignment horizontal="center" vertical="top"/>
    </xf>
    <xf numFmtId="165" fontId="8" fillId="0" borderId="1" xfId="1" applyNumberFormat="1" applyFont="1" applyFill="1" applyBorder="1" applyAlignment="1">
      <alignment horizontal="center" vertical="top"/>
    </xf>
    <xf numFmtId="165" fontId="6" fillId="0" borderId="1" xfId="1" applyNumberFormat="1" applyFont="1" applyFill="1" applyBorder="1" applyAlignment="1">
      <alignment horizontal="center" vertical="top"/>
    </xf>
    <xf numFmtId="165" fontId="3" fillId="0" borderId="1" xfId="1" applyNumberFormat="1" applyFont="1" applyFill="1" applyBorder="1" applyAlignment="1">
      <alignment horizontal="center" vertical="top"/>
    </xf>
    <xf numFmtId="165" fontId="6" fillId="0" borderId="19" xfId="1" applyNumberFormat="1" applyFont="1" applyFill="1" applyBorder="1" applyAlignment="1">
      <alignment horizontal="center" vertical="top"/>
    </xf>
    <xf numFmtId="0" fontId="42" fillId="0" borderId="0" xfId="0" applyFont="1" applyAlignment="1">
      <alignment vertical="center"/>
    </xf>
    <xf numFmtId="165" fontId="42" fillId="0" borderId="0" xfId="0" applyNumberFormat="1" applyFont="1" applyAlignment="1">
      <alignment vertical="center"/>
    </xf>
    <xf numFmtId="165" fontId="42" fillId="0" borderId="0" xfId="0" applyNumberFormat="1" applyFont="1" applyAlignment="1">
      <alignment horizontal="left" vertical="center"/>
    </xf>
    <xf numFmtId="0" fontId="46" fillId="0" borderId="11" xfId="0" applyFont="1" applyBorder="1" applyAlignment="1">
      <alignment horizontal="center" vertical="center" wrapText="1"/>
    </xf>
    <xf numFmtId="165" fontId="42" fillId="3" borderId="11" xfId="0" applyNumberFormat="1" applyFont="1" applyFill="1" applyBorder="1" applyAlignment="1">
      <alignment vertical="center"/>
    </xf>
    <xf numFmtId="165" fontId="44" fillId="4" borderId="11" xfId="1" applyNumberFormat="1" applyFont="1" applyFill="1" applyBorder="1" applyAlignment="1">
      <alignment horizontal="left" vertical="top"/>
    </xf>
    <xf numFmtId="165" fontId="43" fillId="0" borderId="15" xfId="1" applyNumberFormat="1" applyFont="1" applyFill="1" applyBorder="1" applyAlignment="1">
      <alignment horizontal="left" vertical="top" wrapText="1"/>
    </xf>
    <xf numFmtId="0" fontId="42" fillId="4" borderId="11" xfId="0" applyFont="1" applyFill="1" applyBorder="1" applyAlignment="1">
      <alignment horizontal="left" vertical="top"/>
    </xf>
    <xf numFmtId="165" fontId="42" fillId="0" borderId="15" xfId="1" applyNumberFormat="1" applyFont="1" applyFill="1" applyBorder="1" applyAlignment="1">
      <alignment horizontal="left" vertical="top" wrapText="1"/>
    </xf>
    <xf numFmtId="0" fontId="42" fillId="0" borderId="11" xfId="0" applyFont="1" applyBorder="1" applyAlignment="1">
      <alignment horizontal="left" vertical="top" wrapText="1"/>
    </xf>
    <xf numFmtId="165" fontId="43" fillId="0" borderId="11" xfId="1" applyNumberFormat="1" applyFont="1" applyFill="1" applyBorder="1" applyAlignment="1">
      <alignment horizontal="left" vertical="top" wrapText="1"/>
    </xf>
    <xf numFmtId="165" fontId="42" fillId="4" borderId="11" xfId="0" applyNumberFormat="1" applyFont="1" applyFill="1" applyBorder="1" applyAlignment="1">
      <alignment horizontal="left" vertical="top"/>
    </xf>
    <xf numFmtId="165" fontId="43" fillId="0" borderId="1" xfId="1" applyNumberFormat="1" applyFont="1" applyFill="1" applyBorder="1" applyAlignment="1">
      <alignment horizontal="left" vertical="top" wrapText="1"/>
    </xf>
    <xf numFmtId="165" fontId="4" fillId="0" borderId="11" xfId="1" applyNumberFormat="1" applyFont="1" applyFill="1" applyBorder="1" applyAlignment="1">
      <alignment horizontal="center" vertical="center"/>
    </xf>
    <xf numFmtId="164" fontId="4" fillId="4" borderId="11" xfId="1" applyNumberFormat="1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165" fontId="3" fillId="2" borderId="0" xfId="1" applyNumberFormat="1" applyFont="1" applyFill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165" fontId="42" fillId="0" borderId="1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center" vertical="center" wrapText="1"/>
    </xf>
    <xf numFmtId="164" fontId="4" fillId="4" borderId="15" xfId="1" applyNumberFormat="1" applyFont="1" applyFill="1" applyBorder="1" applyAlignment="1">
      <alignment horizontal="left" vertical="top" wrapText="1"/>
    </xf>
    <xf numFmtId="0" fontId="20" fillId="0" borderId="0" xfId="67">
      <alignment horizontal="left" vertical="top" wrapText="1"/>
    </xf>
    <xf numFmtId="0" fontId="20" fillId="0" borderId="0" xfId="67" applyFont="1" applyAlignment="1">
      <alignment horizontal="left" vertical="top" wrapText="1"/>
    </xf>
    <xf numFmtId="0" fontId="4" fillId="0" borderId="0" xfId="67" applyFont="1" applyAlignment="1">
      <alignment vertical="top" wrapText="1"/>
    </xf>
    <xf numFmtId="0" fontId="4" fillId="0" borderId="0" xfId="67" applyFont="1" applyAlignment="1">
      <alignment horizontal="center" vertical="top" wrapText="1"/>
    </xf>
    <xf numFmtId="0" fontId="48" fillId="0" borderId="0" xfId="67" applyFont="1" applyAlignment="1">
      <alignment horizontal="center" vertical="top"/>
    </xf>
    <xf numFmtId="0" fontId="49" fillId="0" borderId="0" xfId="67" applyFont="1" applyAlignment="1">
      <alignment horizontal="left" vertical="top" wrapText="1"/>
    </xf>
    <xf numFmtId="0" fontId="49" fillId="0" borderId="20" xfId="67" applyFont="1" applyBorder="1" applyAlignment="1">
      <alignment horizontal="left" vertical="top" wrapText="1"/>
    </xf>
    <xf numFmtId="0" fontId="49" fillId="0" borderId="20" xfId="67" applyFont="1" applyBorder="1" applyAlignment="1">
      <alignment horizontal="left" vertical="top" wrapText="1"/>
    </xf>
    <xf numFmtId="0" fontId="50" fillId="0" borderId="20" xfId="67" applyFont="1" applyBorder="1" applyAlignment="1">
      <alignment horizontal="left" vertical="top" wrapText="1"/>
    </xf>
    <xf numFmtId="0" fontId="50" fillId="0" borderId="20" xfId="67" applyFont="1" applyBorder="1" applyAlignment="1">
      <alignment horizontal="left" vertical="top" wrapText="1"/>
    </xf>
    <xf numFmtId="0" fontId="20" fillId="0" borderId="20" xfId="67" applyBorder="1">
      <alignment horizontal="left" vertical="top" wrapText="1"/>
    </xf>
    <xf numFmtId="0" fontId="20" fillId="0" borderId="20" xfId="67" applyFont="1" applyBorder="1" applyAlignment="1">
      <alignment horizontal="left" vertical="top" wrapText="1"/>
    </xf>
    <xf numFmtId="0" fontId="20" fillId="0" borderId="20" xfId="67" applyFont="1" applyBorder="1" applyAlignment="1">
      <alignment horizontal="center" vertical="top" wrapText="1"/>
    </xf>
    <xf numFmtId="0" fontId="20" fillId="0" borderId="20" xfId="67" applyFont="1" applyBorder="1" applyAlignment="1">
      <alignment horizontal="center" vertical="top" wrapText="1"/>
    </xf>
    <xf numFmtId="0" fontId="20" fillId="0" borderId="21" xfId="67" applyFont="1" applyBorder="1" applyAlignment="1">
      <alignment horizontal="center" vertical="top" wrapText="1"/>
    </xf>
    <xf numFmtId="0" fontId="20" fillId="0" borderId="14" xfId="67" applyFont="1" applyBorder="1" applyAlignment="1">
      <alignment horizontal="center" vertical="top" wrapText="1"/>
    </xf>
    <xf numFmtId="0" fontId="20" fillId="0" borderId="1" xfId="67" applyFont="1" applyBorder="1" applyAlignment="1">
      <alignment horizontal="center" vertical="top" wrapText="1"/>
    </xf>
    <xf numFmtId="0" fontId="50" fillId="0" borderId="20" xfId="67" applyFont="1" applyBorder="1" applyAlignment="1">
      <alignment horizontal="right" vertical="top" wrapText="1"/>
    </xf>
    <xf numFmtId="0" fontId="51" fillId="0" borderId="20" xfId="67" applyFont="1" applyBorder="1" applyAlignment="1">
      <alignment horizontal="left" vertical="top" wrapText="1"/>
    </xf>
    <xf numFmtId="0" fontId="52" fillId="0" borderId="20" xfId="67" applyFont="1" applyBorder="1" applyAlignment="1">
      <alignment horizontal="right" vertical="top" wrapText="1"/>
    </xf>
    <xf numFmtId="0" fontId="49" fillId="0" borderId="0" xfId="67" applyFont="1" applyAlignment="1">
      <alignment horizontal="left" vertical="top" wrapText="1"/>
    </xf>
    <xf numFmtId="0" fontId="50" fillId="0" borderId="0" xfId="67" applyFont="1" applyAlignment="1">
      <alignment horizontal="left" vertical="top" wrapText="1"/>
    </xf>
    <xf numFmtId="0" fontId="50" fillId="0" borderId="0" xfId="67" applyFont="1" applyAlignment="1">
      <alignment horizontal="left" vertical="top" wrapText="1"/>
    </xf>
    <xf numFmtId="0" fontId="51" fillId="0" borderId="0" xfId="67" applyFont="1">
      <alignment horizontal="left" vertical="top" wrapText="1"/>
    </xf>
    <xf numFmtId="170" fontId="51" fillId="0" borderId="20" xfId="90" applyNumberFormat="1" applyFont="1" applyBorder="1" applyAlignment="1">
      <alignment horizontal="right" vertical="top"/>
    </xf>
    <xf numFmtId="43" fontId="52" fillId="0" borderId="20" xfId="1" applyFont="1" applyBorder="1" applyAlignment="1">
      <alignment horizontal="right" vertical="top" wrapText="1"/>
    </xf>
  </cellXfs>
  <cellStyles count="136">
    <cellStyle name="20% - Акцент1" xfId="3"/>
    <cellStyle name="20% - Акцент2" xfId="4"/>
    <cellStyle name="20% - Акцент3" xfId="5"/>
    <cellStyle name="20% - Акцент4" xfId="6"/>
    <cellStyle name="20% - Акцент5" xfId="7"/>
    <cellStyle name="20% - Акцент6" xfId="8"/>
    <cellStyle name="40% - Акцент1" xfId="9"/>
    <cellStyle name="40% - Акцент2" xfId="10"/>
    <cellStyle name="40% - Акцент3" xfId="11"/>
    <cellStyle name="40% - Акцент4" xfId="12"/>
    <cellStyle name="40% - Акцент5" xfId="13"/>
    <cellStyle name="40% - Акцент6" xfId="14"/>
    <cellStyle name="60% - Акцент1" xfId="15"/>
    <cellStyle name="60% - Акцент2" xfId="16"/>
    <cellStyle name="60% - Акцент3" xfId="17"/>
    <cellStyle name="60% - Акцент4" xfId="18"/>
    <cellStyle name="60% - Акцент5" xfId="19"/>
    <cellStyle name="60% - Акцент6" xfId="20"/>
    <cellStyle name="Comma" xfId="1" builtinId="3"/>
    <cellStyle name="Comma 10" xfId="21"/>
    <cellStyle name="Comma 11" xfId="22"/>
    <cellStyle name="Comma 13" xfId="23"/>
    <cellStyle name="Comma 2" xfId="24"/>
    <cellStyle name="Comma 2 2" xfId="25"/>
    <cellStyle name="Comma 2 2 2" xfId="26"/>
    <cellStyle name="Comma 2 3" xfId="27"/>
    <cellStyle name="Comma 2 4" xfId="28"/>
    <cellStyle name="Comma 2 5" xfId="29"/>
    <cellStyle name="Comma 3" xfId="30"/>
    <cellStyle name="Comma 3 2" xfId="31"/>
    <cellStyle name="Comma 3 2 2" xfId="32"/>
    <cellStyle name="Comma 3 3" xfId="33"/>
    <cellStyle name="Comma 4" xfId="34"/>
    <cellStyle name="Comma 5" xfId="35"/>
    <cellStyle name="Comma 6" xfId="36"/>
    <cellStyle name="Comma 6 2" xfId="37"/>
    <cellStyle name="Comma 6 2 2" xfId="38"/>
    <cellStyle name="Comma 6 3" xfId="39"/>
    <cellStyle name="Comma 7" xfId="40"/>
    <cellStyle name="Comma 7 2" xfId="41"/>
    <cellStyle name="Comma 7 2 2" xfId="42"/>
    <cellStyle name="Comma 7 3" xfId="43"/>
    <cellStyle name="Comma 8" xfId="44"/>
    <cellStyle name="Comma 9" xfId="45"/>
    <cellStyle name="Hyperlink 2" xfId="46"/>
    <cellStyle name="Hyperlink 3" xfId="47"/>
    <cellStyle name="Normal" xfId="0" builtinId="0"/>
    <cellStyle name="Normal 10" xfId="48"/>
    <cellStyle name="Normal 11" xfId="49"/>
    <cellStyle name="Normal 12" xfId="50"/>
    <cellStyle name="Normal 12 2" xfId="51"/>
    <cellStyle name="Normal 13" xfId="52"/>
    <cellStyle name="Normal 14" xfId="53"/>
    <cellStyle name="Normal 15" xfId="54"/>
    <cellStyle name="Normal 16" xfId="55"/>
    <cellStyle name="Normal 17" xfId="56"/>
    <cellStyle name="Normal 18" xfId="57"/>
    <cellStyle name="Normal 19" xfId="58"/>
    <cellStyle name="Normal 2" xfId="2"/>
    <cellStyle name="Normal 2 2" xfId="59"/>
    <cellStyle name="Normal 2 2 2" xfId="60"/>
    <cellStyle name="Normal 2 3" xfId="61"/>
    <cellStyle name="Normal 2 3 2" xfId="62"/>
    <cellStyle name="Normal 2 4" xfId="63"/>
    <cellStyle name="Normal 2 5" xfId="64"/>
    <cellStyle name="Normal 2_Gorcuxum ashxatakazm" xfId="65"/>
    <cellStyle name="Normal 20" xfId="66"/>
    <cellStyle name="Normal 21" xfId="135"/>
    <cellStyle name="Normal 3" xfId="67"/>
    <cellStyle name="Normal 3 2" xfId="68"/>
    <cellStyle name="Normal 3 2 2" xfId="69"/>
    <cellStyle name="Normal 3 3" xfId="70"/>
    <cellStyle name="Normal 3 3 2" xfId="71"/>
    <cellStyle name="Normal 3 4" xfId="72"/>
    <cellStyle name="Normal 3 5" xfId="73"/>
    <cellStyle name="Normal 4" xfId="74"/>
    <cellStyle name="Normal 4 2" xfId="75"/>
    <cellStyle name="Normal 5" xfId="76"/>
    <cellStyle name="Normal 5 2" xfId="77"/>
    <cellStyle name="Normal 6" xfId="78"/>
    <cellStyle name="Normal 6 2" xfId="79"/>
    <cellStyle name="Normal 6 2 2" xfId="80"/>
    <cellStyle name="Normal 6 3" xfId="81"/>
    <cellStyle name="Normal 6 4" xfId="82"/>
    <cellStyle name="Normal 7" xfId="83"/>
    <cellStyle name="Normal 8" xfId="84"/>
    <cellStyle name="Normal 8 2" xfId="85"/>
    <cellStyle name="Normal 9" xfId="86"/>
    <cellStyle name="Percent 2" xfId="87"/>
    <cellStyle name="Percent 3" xfId="88"/>
    <cellStyle name="Percent 4" xfId="89"/>
    <cellStyle name="SN_241" xfId="90"/>
    <cellStyle name="Style 1" xfId="91"/>
    <cellStyle name="Style 1 2" xfId="92"/>
    <cellStyle name="Style 1 3" xfId="93"/>
    <cellStyle name="Style 1 4" xfId="94"/>
    <cellStyle name="Акцент1" xfId="95"/>
    <cellStyle name="Акцент2" xfId="96"/>
    <cellStyle name="Акцент3" xfId="97"/>
    <cellStyle name="Акцент4" xfId="98"/>
    <cellStyle name="Акцент5" xfId="99"/>
    <cellStyle name="Акцент6" xfId="100"/>
    <cellStyle name="Ввод " xfId="101"/>
    <cellStyle name="Ввод  2" xfId="102"/>
    <cellStyle name="Вывод" xfId="103"/>
    <cellStyle name="Вывод 2" xfId="104"/>
    <cellStyle name="Вычисление" xfId="105"/>
    <cellStyle name="Вычисление 2" xfId="106"/>
    <cellStyle name="Заголовок 1" xfId="107"/>
    <cellStyle name="Заголовок 2" xfId="108"/>
    <cellStyle name="Заголовок 3" xfId="109"/>
    <cellStyle name="Заголовок 4" xfId="110"/>
    <cellStyle name="Итог" xfId="111"/>
    <cellStyle name="Итог 2" xfId="112"/>
    <cellStyle name="Контрольная ячейка" xfId="113"/>
    <cellStyle name="Название" xfId="114"/>
    <cellStyle name="Нейтральный" xfId="115"/>
    <cellStyle name="Обычный 2" xfId="116"/>
    <cellStyle name="Обычный 3" xfId="117"/>
    <cellStyle name="Обычный_Лист1" xfId="118"/>
    <cellStyle name="Плохой" xfId="119"/>
    <cellStyle name="Пояснение" xfId="120"/>
    <cellStyle name="Примечание" xfId="121"/>
    <cellStyle name="Примечание 2" xfId="122"/>
    <cellStyle name="Связанная ячейка" xfId="123"/>
    <cellStyle name="Стиль 1" xfId="124"/>
    <cellStyle name="Стиль 1 2" xfId="125"/>
    <cellStyle name="Стиль 1 2 2" xfId="126"/>
    <cellStyle name="Стиль 1 2 3" xfId="127"/>
    <cellStyle name="Текст предупреждения" xfId="128"/>
    <cellStyle name="Финансовый 2" xfId="129"/>
    <cellStyle name="Финансовый 2 2" xfId="130"/>
    <cellStyle name="Финансовый 3" xfId="131"/>
    <cellStyle name="Финансовый 3 2" xfId="132"/>
    <cellStyle name="Финансовый 4" xfId="133"/>
    <cellStyle name="Хороший" xfId="13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2553566</xdr:colOff>
      <xdr:row>18</xdr:row>
      <xdr:rowOff>467591</xdr:rowOff>
    </xdr:from>
    <xdr:ext cx="184731" cy="264560"/>
    <xdr:sp macro="" textlink="">
      <xdr:nvSpPr>
        <xdr:cNvPr id="2" name="TextBox 1"/>
        <xdr:cNvSpPr txBox="1"/>
      </xdr:nvSpPr>
      <xdr:spPr>
        <a:xfrm>
          <a:off x="3658466" y="13554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2553566</xdr:colOff>
      <xdr:row>18</xdr:row>
      <xdr:rowOff>467591</xdr:rowOff>
    </xdr:from>
    <xdr:ext cx="184731" cy="264560"/>
    <xdr:sp macro="" textlink="">
      <xdr:nvSpPr>
        <xdr:cNvPr id="3" name="TextBox 2"/>
        <xdr:cNvSpPr txBox="1"/>
      </xdr:nvSpPr>
      <xdr:spPr>
        <a:xfrm>
          <a:off x="3658466" y="13554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2553566</xdr:colOff>
      <xdr:row>18</xdr:row>
      <xdr:rowOff>467591</xdr:rowOff>
    </xdr:from>
    <xdr:ext cx="184731" cy="264560"/>
    <xdr:sp macro="" textlink="">
      <xdr:nvSpPr>
        <xdr:cNvPr id="4" name="TextBox 3"/>
        <xdr:cNvSpPr txBox="1"/>
      </xdr:nvSpPr>
      <xdr:spPr>
        <a:xfrm>
          <a:off x="3658466" y="13554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2021-2023%20MJCC%20SHMN%20Lramshakvac%204\1%20Gorcox%20cragrer1%20mas\SHM-Nax_2020_byuje_Texekan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Hastiq"/>
      <sheetName val="Sheet1"/>
      <sheetName val="cragrer"/>
      <sheetName val="Sheet3"/>
      <sheetName val="KFW"/>
      <sheetName val="2020_tnt_hodv"/>
      <sheetName val="2020_tnt_hodv (2)"/>
    </sheetNames>
    <sheetDataSet>
      <sheetData sheetId="0" refreshError="1">
        <row r="8">
          <cell r="N8">
            <v>45461.8</v>
          </cell>
        </row>
        <row r="18">
          <cell r="N18">
            <v>208238.5</v>
          </cell>
        </row>
        <row r="38">
          <cell r="N38">
            <v>413781.5</v>
          </cell>
        </row>
        <row r="39">
          <cell r="N39">
            <v>125733.3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BU47"/>
  <sheetViews>
    <sheetView tabSelected="1" view="pageBreakPreview" zoomScaleNormal="90" zoomScaleSheetLayoutView="100" workbookViewId="0">
      <selection activeCell="G7" sqref="G7"/>
    </sheetView>
  </sheetViews>
  <sheetFormatPr defaultRowHeight="16.5"/>
  <cols>
    <col min="1" max="1" width="6.140625" style="4" customWidth="1"/>
    <col min="2" max="2" width="3.85546875" style="4" customWidth="1"/>
    <col min="3" max="3" width="6.5703125" style="4" customWidth="1"/>
    <col min="4" max="4" width="46.85546875" style="5" customWidth="1"/>
    <col min="5" max="5" width="13.42578125" style="6" hidden="1" customWidth="1"/>
    <col min="6" max="6" width="0.5703125" style="7" hidden="1" customWidth="1"/>
    <col min="7" max="7" width="13.42578125" style="7" customWidth="1"/>
    <col min="8" max="8" width="14.7109375" style="7" customWidth="1"/>
    <col min="9" max="9" width="12" style="15" customWidth="1"/>
    <col min="10" max="10" width="14" style="7" customWidth="1"/>
    <col min="11" max="11" width="13.7109375" style="14" customWidth="1"/>
    <col min="12" max="12" width="16.140625" style="60" hidden="1" customWidth="1"/>
    <col min="13" max="13" width="16.85546875" style="4" hidden="1" customWidth="1"/>
    <col min="14" max="15" width="15" style="4" hidden="1" customWidth="1"/>
    <col min="16" max="16" width="22.5703125" style="61" hidden="1" customWidth="1"/>
    <col min="17" max="17" width="15.85546875" style="62" customWidth="1"/>
    <col min="18" max="18" width="46.28515625" style="123" customWidth="1"/>
    <col min="19" max="19" width="58.7109375" style="3" customWidth="1"/>
    <col min="20" max="20" width="32.85546875" style="3" customWidth="1"/>
    <col min="21" max="21" width="19.42578125" style="3" customWidth="1"/>
    <col min="22" max="22" width="27.85546875" style="3" customWidth="1"/>
    <col min="23" max="236" width="9.140625" style="3"/>
    <col min="237" max="237" width="5.7109375" style="3" customWidth="1"/>
    <col min="238" max="238" width="6.85546875" style="3" customWidth="1"/>
    <col min="239" max="239" width="50.140625" style="3" customWidth="1"/>
    <col min="240" max="241" width="11.42578125" style="3" customWidth="1"/>
    <col min="242" max="245" width="0" style="3" hidden="1" customWidth="1"/>
    <col min="246" max="246" width="13.140625" style="3" customWidth="1"/>
    <col min="247" max="247" width="12.42578125" style="3" customWidth="1"/>
    <col min="248" max="248" width="12.28515625" style="3" customWidth="1"/>
    <col min="249" max="251" width="0" style="3" hidden="1" customWidth="1"/>
    <col min="252" max="252" width="12.7109375" style="3" customWidth="1"/>
    <col min="253" max="253" width="12.42578125" style="3" customWidth="1"/>
    <col min="254" max="254" width="13.28515625" style="3" customWidth="1"/>
    <col min="255" max="255" width="12.42578125" style="3" customWidth="1"/>
    <col min="256" max="256" width="11.7109375" style="3" customWidth="1"/>
    <col min="257" max="257" width="11.42578125" style="3" customWidth="1"/>
    <col min="258" max="258" width="11.5703125" style="3" bestFit="1" customWidth="1"/>
    <col min="259" max="259" width="11.85546875" style="3" customWidth="1"/>
    <col min="260" max="260" width="12" style="3" customWidth="1"/>
    <col min="261" max="492" width="9.140625" style="3"/>
    <col min="493" max="493" width="5.7109375" style="3" customWidth="1"/>
    <col min="494" max="494" width="6.85546875" style="3" customWidth="1"/>
    <col min="495" max="495" width="50.140625" style="3" customWidth="1"/>
    <col min="496" max="497" width="11.42578125" style="3" customWidth="1"/>
    <col min="498" max="501" width="0" style="3" hidden="1" customWidth="1"/>
    <col min="502" max="502" width="13.140625" style="3" customWidth="1"/>
    <col min="503" max="503" width="12.42578125" style="3" customWidth="1"/>
    <col min="504" max="504" width="12.28515625" style="3" customWidth="1"/>
    <col min="505" max="507" width="0" style="3" hidden="1" customWidth="1"/>
    <col min="508" max="508" width="12.7109375" style="3" customWidth="1"/>
    <col min="509" max="509" width="12.42578125" style="3" customWidth="1"/>
    <col min="510" max="510" width="13.28515625" style="3" customWidth="1"/>
    <col min="511" max="511" width="12.42578125" style="3" customWidth="1"/>
    <col min="512" max="512" width="11.7109375" style="3" customWidth="1"/>
    <col min="513" max="513" width="11.42578125" style="3" customWidth="1"/>
    <col min="514" max="514" width="11.5703125" style="3" bestFit="1" customWidth="1"/>
    <col min="515" max="515" width="11.85546875" style="3" customWidth="1"/>
    <col min="516" max="516" width="12" style="3" customWidth="1"/>
    <col min="517" max="748" width="9.140625" style="3"/>
    <col min="749" max="749" width="5.7109375" style="3" customWidth="1"/>
    <col min="750" max="750" width="6.85546875" style="3" customWidth="1"/>
    <col min="751" max="751" width="50.140625" style="3" customWidth="1"/>
    <col min="752" max="753" width="11.42578125" style="3" customWidth="1"/>
    <col min="754" max="757" width="0" style="3" hidden="1" customWidth="1"/>
    <col min="758" max="758" width="13.140625" style="3" customWidth="1"/>
    <col min="759" max="759" width="12.42578125" style="3" customWidth="1"/>
    <col min="760" max="760" width="12.28515625" style="3" customWidth="1"/>
    <col min="761" max="763" width="0" style="3" hidden="1" customWidth="1"/>
    <col min="764" max="764" width="12.7109375" style="3" customWidth="1"/>
    <col min="765" max="765" width="12.42578125" style="3" customWidth="1"/>
    <col min="766" max="766" width="13.28515625" style="3" customWidth="1"/>
    <col min="767" max="767" width="12.42578125" style="3" customWidth="1"/>
    <col min="768" max="768" width="11.7109375" style="3" customWidth="1"/>
    <col min="769" max="769" width="11.42578125" style="3" customWidth="1"/>
    <col min="770" max="770" width="11.5703125" style="3" bestFit="1" customWidth="1"/>
    <col min="771" max="771" width="11.85546875" style="3" customWidth="1"/>
    <col min="772" max="772" width="12" style="3" customWidth="1"/>
    <col min="773" max="1004" width="9.140625" style="3"/>
    <col min="1005" max="1005" width="5.7109375" style="3" customWidth="1"/>
    <col min="1006" max="1006" width="6.85546875" style="3" customWidth="1"/>
    <col min="1007" max="1007" width="50.140625" style="3" customWidth="1"/>
    <col min="1008" max="1009" width="11.42578125" style="3" customWidth="1"/>
    <col min="1010" max="1013" width="0" style="3" hidden="1" customWidth="1"/>
    <col min="1014" max="1014" width="13.140625" style="3" customWidth="1"/>
    <col min="1015" max="1015" width="12.42578125" style="3" customWidth="1"/>
    <col min="1016" max="1016" width="12.28515625" style="3" customWidth="1"/>
    <col min="1017" max="1019" width="0" style="3" hidden="1" customWidth="1"/>
    <col min="1020" max="1020" width="12.7109375" style="3" customWidth="1"/>
    <col min="1021" max="1021" width="12.42578125" style="3" customWidth="1"/>
    <col min="1022" max="1022" width="13.28515625" style="3" customWidth="1"/>
    <col min="1023" max="1023" width="12.42578125" style="3" customWidth="1"/>
    <col min="1024" max="1024" width="11.7109375" style="3" customWidth="1"/>
    <col min="1025" max="1025" width="11.42578125" style="3" customWidth="1"/>
    <col min="1026" max="1026" width="11.5703125" style="3" bestFit="1" customWidth="1"/>
    <col min="1027" max="1027" width="11.85546875" style="3" customWidth="1"/>
    <col min="1028" max="1028" width="12" style="3" customWidth="1"/>
    <col min="1029" max="1260" width="9.140625" style="3"/>
    <col min="1261" max="1261" width="5.7109375" style="3" customWidth="1"/>
    <col min="1262" max="1262" width="6.85546875" style="3" customWidth="1"/>
    <col min="1263" max="1263" width="50.140625" style="3" customWidth="1"/>
    <col min="1264" max="1265" width="11.42578125" style="3" customWidth="1"/>
    <col min="1266" max="1269" width="0" style="3" hidden="1" customWidth="1"/>
    <col min="1270" max="1270" width="13.140625" style="3" customWidth="1"/>
    <col min="1271" max="1271" width="12.42578125" style="3" customWidth="1"/>
    <col min="1272" max="1272" width="12.28515625" style="3" customWidth="1"/>
    <col min="1273" max="1275" width="0" style="3" hidden="1" customWidth="1"/>
    <col min="1276" max="1276" width="12.7109375" style="3" customWidth="1"/>
    <col min="1277" max="1277" width="12.42578125" style="3" customWidth="1"/>
    <col min="1278" max="1278" width="13.28515625" style="3" customWidth="1"/>
    <col min="1279" max="1279" width="12.42578125" style="3" customWidth="1"/>
    <col min="1280" max="1280" width="11.7109375" style="3" customWidth="1"/>
    <col min="1281" max="1281" width="11.42578125" style="3" customWidth="1"/>
    <col min="1282" max="1282" width="11.5703125" style="3" bestFit="1" customWidth="1"/>
    <col min="1283" max="1283" width="11.85546875" style="3" customWidth="1"/>
    <col min="1284" max="1284" width="12" style="3" customWidth="1"/>
    <col min="1285" max="1516" width="9.140625" style="3"/>
    <col min="1517" max="1517" width="5.7109375" style="3" customWidth="1"/>
    <col min="1518" max="1518" width="6.85546875" style="3" customWidth="1"/>
    <col min="1519" max="1519" width="50.140625" style="3" customWidth="1"/>
    <col min="1520" max="1521" width="11.42578125" style="3" customWidth="1"/>
    <col min="1522" max="1525" width="0" style="3" hidden="1" customWidth="1"/>
    <col min="1526" max="1526" width="13.140625" style="3" customWidth="1"/>
    <col min="1527" max="1527" width="12.42578125" style="3" customWidth="1"/>
    <col min="1528" max="1528" width="12.28515625" style="3" customWidth="1"/>
    <col min="1529" max="1531" width="0" style="3" hidden="1" customWidth="1"/>
    <col min="1532" max="1532" width="12.7109375" style="3" customWidth="1"/>
    <col min="1533" max="1533" width="12.42578125" style="3" customWidth="1"/>
    <col min="1534" max="1534" width="13.28515625" style="3" customWidth="1"/>
    <col min="1535" max="1535" width="12.42578125" style="3" customWidth="1"/>
    <col min="1536" max="1536" width="11.7109375" style="3" customWidth="1"/>
    <col min="1537" max="1537" width="11.42578125" style="3" customWidth="1"/>
    <col min="1538" max="1538" width="11.5703125" style="3" bestFit="1" customWidth="1"/>
    <col min="1539" max="1539" width="11.85546875" style="3" customWidth="1"/>
    <col min="1540" max="1540" width="12" style="3" customWidth="1"/>
    <col min="1541" max="1772" width="9.140625" style="3"/>
    <col min="1773" max="1773" width="5.7109375" style="3" customWidth="1"/>
    <col min="1774" max="1774" width="6.85546875" style="3" customWidth="1"/>
    <col min="1775" max="1775" width="50.140625" style="3" customWidth="1"/>
    <col min="1776" max="1777" width="11.42578125" style="3" customWidth="1"/>
    <col min="1778" max="1781" width="0" style="3" hidden="1" customWidth="1"/>
    <col min="1782" max="1782" width="13.140625" style="3" customWidth="1"/>
    <col min="1783" max="1783" width="12.42578125" style="3" customWidth="1"/>
    <col min="1784" max="1784" width="12.28515625" style="3" customWidth="1"/>
    <col min="1785" max="1787" width="0" style="3" hidden="1" customWidth="1"/>
    <col min="1788" max="1788" width="12.7109375" style="3" customWidth="1"/>
    <col min="1789" max="1789" width="12.42578125" style="3" customWidth="1"/>
    <col min="1790" max="1790" width="13.28515625" style="3" customWidth="1"/>
    <col min="1791" max="1791" width="12.42578125" style="3" customWidth="1"/>
    <col min="1792" max="1792" width="11.7109375" style="3" customWidth="1"/>
    <col min="1793" max="1793" width="11.42578125" style="3" customWidth="1"/>
    <col min="1794" max="1794" width="11.5703125" style="3" bestFit="1" customWidth="1"/>
    <col min="1795" max="1795" width="11.85546875" style="3" customWidth="1"/>
    <col min="1796" max="1796" width="12" style="3" customWidth="1"/>
    <col min="1797" max="2028" width="9.140625" style="3"/>
    <col min="2029" max="2029" width="5.7109375" style="3" customWidth="1"/>
    <col min="2030" max="2030" width="6.85546875" style="3" customWidth="1"/>
    <col min="2031" max="2031" width="50.140625" style="3" customWidth="1"/>
    <col min="2032" max="2033" width="11.42578125" style="3" customWidth="1"/>
    <col min="2034" max="2037" width="0" style="3" hidden="1" customWidth="1"/>
    <col min="2038" max="2038" width="13.140625" style="3" customWidth="1"/>
    <col min="2039" max="2039" width="12.42578125" style="3" customWidth="1"/>
    <col min="2040" max="2040" width="12.28515625" style="3" customWidth="1"/>
    <col min="2041" max="2043" width="0" style="3" hidden="1" customWidth="1"/>
    <col min="2044" max="2044" width="12.7109375" style="3" customWidth="1"/>
    <col min="2045" max="2045" width="12.42578125" style="3" customWidth="1"/>
    <col min="2046" max="2046" width="13.28515625" style="3" customWidth="1"/>
    <col min="2047" max="2047" width="12.42578125" style="3" customWidth="1"/>
    <col min="2048" max="2048" width="11.7109375" style="3" customWidth="1"/>
    <col min="2049" max="2049" width="11.42578125" style="3" customWidth="1"/>
    <col min="2050" max="2050" width="11.5703125" style="3" bestFit="1" customWidth="1"/>
    <col min="2051" max="2051" width="11.85546875" style="3" customWidth="1"/>
    <col min="2052" max="2052" width="12" style="3" customWidth="1"/>
    <col min="2053" max="2284" width="9.140625" style="3"/>
    <col min="2285" max="2285" width="5.7109375" style="3" customWidth="1"/>
    <col min="2286" max="2286" width="6.85546875" style="3" customWidth="1"/>
    <col min="2287" max="2287" width="50.140625" style="3" customWidth="1"/>
    <col min="2288" max="2289" width="11.42578125" style="3" customWidth="1"/>
    <col min="2290" max="2293" width="0" style="3" hidden="1" customWidth="1"/>
    <col min="2294" max="2294" width="13.140625" style="3" customWidth="1"/>
    <col min="2295" max="2295" width="12.42578125" style="3" customWidth="1"/>
    <col min="2296" max="2296" width="12.28515625" style="3" customWidth="1"/>
    <col min="2297" max="2299" width="0" style="3" hidden="1" customWidth="1"/>
    <col min="2300" max="2300" width="12.7109375" style="3" customWidth="1"/>
    <col min="2301" max="2301" width="12.42578125" style="3" customWidth="1"/>
    <col min="2302" max="2302" width="13.28515625" style="3" customWidth="1"/>
    <col min="2303" max="2303" width="12.42578125" style="3" customWidth="1"/>
    <col min="2304" max="2304" width="11.7109375" style="3" customWidth="1"/>
    <col min="2305" max="2305" width="11.42578125" style="3" customWidth="1"/>
    <col min="2306" max="2306" width="11.5703125" style="3" bestFit="1" customWidth="1"/>
    <col min="2307" max="2307" width="11.85546875" style="3" customWidth="1"/>
    <col min="2308" max="2308" width="12" style="3" customWidth="1"/>
    <col min="2309" max="2540" width="9.140625" style="3"/>
    <col min="2541" max="2541" width="5.7109375" style="3" customWidth="1"/>
    <col min="2542" max="2542" width="6.85546875" style="3" customWidth="1"/>
    <col min="2543" max="2543" width="50.140625" style="3" customWidth="1"/>
    <col min="2544" max="2545" width="11.42578125" style="3" customWidth="1"/>
    <col min="2546" max="2549" width="0" style="3" hidden="1" customWidth="1"/>
    <col min="2550" max="2550" width="13.140625" style="3" customWidth="1"/>
    <col min="2551" max="2551" width="12.42578125" style="3" customWidth="1"/>
    <col min="2552" max="2552" width="12.28515625" style="3" customWidth="1"/>
    <col min="2553" max="2555" width="0" style="3" hidden="1" customWidth="1"/>
    <col min="2556" max="2556" width="12.7109375" style="3" customWidth="1"/>
    <col min="2557" max="2557" width="12.42578125" style="3" customWidth="1"/>
    <col min="2558" max="2558" width="13.28515625" style="3" customWidth="1"/>
    <col min="2559" max="2559" width="12.42578125" style="3" customWidth="1"/>
    <col min="2560" max="2560" width="11.7109375" style="3" customWidth="1"/>
    <col min="2561" max="2561" width="11.42578125" style="3" customWidth="1"/>
    <col min="2562" max="2562" width="11.5703125" style="3" bestFit="1" customWidth="1"/>
    <col min="2563" max="2563" width="11.85546875" style="3" customWidth="1"/>
    <col min="2564" max="2564" width="12" style="3" customWidth="1"/>
    <col min="2565" max="2796" width="9.140625" style="3"/>
    <col min="2797" max="2797" width="5.7109375" style="3" customWidth="1"/>
    <col min="2798" max="2798" width="6.85546875" style="3" customWidth="1"/>
    <col min="2799" max="2799" width="50.140625" style="3" customWidth="1"/>
    <col min="2800" max="2801" width="11.42578125" style="3" customWidth="1"/>
    <col min="2802" max="2805" width="0" style="3" hidden="1" customWidth="1"/>
    <col min="2806" max="2806" width="13.140625" style="3" customWidth="1"/>
    <col min="2807" max="2807" width="12.42578125" style="3" customWidth="1"/>
    <col min="2808" max="2808" width="12.28515625" style="3" customWidth="1"/>
    <col min="2809" max="2811" width="0" style="3" hidden="1" customWidth="1"/>
    <col min="2812" max="2812" width="12.7109375" style="3" customWidth="1"/>
    <col min="2813" max="2813" width="12.42578125" style="3" customWidth="1"/>
    <col min="2814" max="2814" width="13.28515625" style="3" customWidth="1"/>
    <col min="2815" max="2815" width="12.42578125" style="3" customWidth="1"/>
    <col min="2816" max="2816" width="11.7109375" style="3" customWidth="1"/>
    <col min="2817" max="2817" width="11.42578125" style="3" customWidth="1"/>
    <col min="2818" max="2818" width="11.5703125" style="3" bestFit="1" customWidth="1"/>
    <col min="2819" max="2819" width="11.85546875" style="3" customWidth="1"/>
    <col min="2820" max="2820" width="12" style="3" customWidth="1"/>
    <col min="2821" max="3052" width="9.140625" style="3"/>
    <col min="3053" max="3053" width="5.7109375" style="3" customWidth="1"/>
    <col min="3054" max="3054" width="6.85546875" style="3" customWidth="1"/>
    <col min="3055" max="3055" width="50.140625" style="3" customWidth="1"/>
    <col min="3056" max="3057" width="11.42578125" style="3" customWidth="1"/>
    <col min="3058" max="3061" width="0" style="3" hidden="1" customWidth="1"/>
    <col min="3062" max="3062" width="13.140625" style="3" customWidth="1"/>
    <col min="3063" max="3063" width="12.42578125" style="3" customWidth="1"/>
    <col min="3064" max="3064" width="12.28515625" style="3" customWidth="1"/>
    <col min="3065" max="3067" width="0" style="3" hidden="1" customWidth="1"/>
    <col min="3068" max="3068" width="12.7109375" style="3" customWidth="1"/>
    <col min="3069" max="3069" width="12.42578125" style="3" customWidth="1"/>
    <col min="3070" max="3070" width="13.28515625" style="3" customWidth="1"/>
    <col min="3071" max="3071" width="12.42578125" style="3" customWidth="1"/>
    <col min="3072" max="3072" width="11.7109375" style="3" customWidth="1"/>
    <col min="3073" max="3073" width="11.42578125" style="3" customWidth="1"/>
    <col min="3074" max="3074" width="11.5703125" style="3" bestFit="1" customWidth="1"/>
    <col min="3075" max="3075" width="11.85546875" style="3" customWidth="1"/>
    <col min="3076" max="3076" width="12" style="3" customWidth="1"/>
    <col min="3077" max="3308" width="9.140625" style="3"/>
    <col min="3309" max="3309" width="5.7109375" style="3" customWidth="1"/>
    <col min="3310" max="3310" width="6.85546875" style="3" customWidth="1"/>
    <col min="3311" max="3311" width="50.140625" style="3" customWidth="1"/>
    <col min="3312" max="3313" width="11.42578125" style="3" customWidth="1"/>
    <col min="3314" max="3317" width="0" style="3" hidden="1" customWidth="1"/>
    <col min="3318" max="3318" width="13.140625" style="3" customWidth="1"/>
    <col min="3319" max="3319" width="12.42578125" style="3" customWidth="1"/>
    <col min="3320" max="3320" width="12.28515625" style="3" customWidth="1"/>
    <col min="3321" max="3323" width="0" style="3" hidden="1" customWidth="1"/>
    <col min="3324" max="3324" width="12.7109375" style="3" customWidth="1"/>
    <col min="3325" max="3325" width="12.42578125" style="3" customWidth="1"/>
    <col min="3326" max="3326" width="13.28515625" style="3" customWidth="1"/>
    <col min="3327" max="3327" width="12.42578125" style="3" customWidth="1"/>
    <col min="3328" max="3328" width="11.7109375" style="3" customWidth="1"/>
    <col min="3329" max="3329" width="11.42578125" style="3" customWidth="1"/>
    <col min="3330" max="3330" width="11.5703125" style="3" bestFit="1" customWidth="1"/>
    <col min="3331" max="3331" width="11.85546875" style="3" customWidth="1"/>
    <col min="3332" max="3332" width="12" style="3" customWidth="1"/>
    <col min="3333" max="3564" width="9.140625" style="3"/>
    <col min="3565" max="3565" width="5.7109375" style="3" customWidth="1"/>
    <col min="3566" max="3566" width="6.85546875" style="3" customWidth="1"/>
    <col min="3567" max="3567" width="50.140625" style="3" customWidth="1"/>
    <col min="3568" max="3569" width="11.42578125" style="3" customWidth="1"/>
    <col min="3570" max="3573" width="0" style="3" hidden="1" customWidth="1"/>
    <col min="3574" max="3574" width="13.140625" style="3" customWidth="1"/>
    <col min="3575" max="3575" width="12.42578125" style="3" customWidth="1"/>
    <col min="3576" max="3576" width="12.28515625" style="3" customWidth="1"/>
    <col min="3577" max="3579" width="0" style="3" hidden="1" customWidth="1"/>
    <col min="3580" max="3580" width="12.7109375" style="3" customWidth="1"/>
    <col min="3581" max="3581" width="12.42578125" style="3" customWidth="1"/>
    <col min="3582" max="3582" width="13.28515625" style="3" customWidth="1"/>
    <col min="3583" max="3583" width="12.42578125" style="3" customWidth="1"/>
    <col min="3584" max="3584" width="11.7109375" style="3" customWidth="1"/>
    <col min="3585" max="3585" width="11.42578125" style="3" customWidth="1"/>
    <col min="3586" max="3586" width="11.5703125" style="3" bestFit="1" customWidth="1"/>
    <col min="3587" max="3587" width="11.85546875" style="3" customWidth="1"/>
    <col min="3588" max="3588" width="12" style="3" customWidth="1"/>
    <col min="3589" max="3820" width="9.140625" style="3"/>
    <col min="3821" max="3821" width="5.7109375" style="3" customWidth="1"/>
    <col min="3822" max="3822" width="6.85546875" style="3" customWidth="1"/>
    <col min="3823" max="3823" width="50.140625" style="3" customWidth="1"/>
    <col min="3824" max="3825" width="11.42578125" style="3" customWidth="1"/>
    <col min="3826" max="3829" width="0" style="3" hidden="1" customWidth="1"/>
    <col min="3830" max="3830" width="13.140625" style="3" customWidth="1"/>
    <col min="3831" max="3831" width="12.42578125" style="3" customWidth="1"/>
    <col min="3832" max="3832" width="12.28515625" style="3" customWidth="1"/>
    <col min="3833" max="3835" width="0" style="3" hidden="1" customWidth="1"/>
    <col min="3836" max="3836" width="12.7109375" style="3" customWidth="1"/>
    <col min="3837" max="3837" width="12.42578125" style="3" customWidth="1"/>
    <col min="3838" max="3838" width="13.28515625" style="3" customWidth="1"/>
    <col min="3839" max="3839" width="12.42578125" style="3" customWidth="1"/>
    <col min="3840" max="3840" width="11.7109375" style="3" customWidth="1"/>
    <col min="3841" max="3841" width="11.42578125" style="3" customWidth="1"/>
    <col min="3842" max="3842" width="11.5703125" style="3" bestFit="1" customWidth="1"/>
    <col min="3843" max="3843" width="11.85546875" style="3" customWidth="1"/>
    <col min="3844" max="3844" width="12" style="3" customWidth="1"/>
    <col min="3845" max="4076" width="9.140625" style="3"/>
    <col min="4077" max="4077" width="5.7109375" style="3" customWidth="1"/>
    <col min="4078" max="4078" width="6.85546875" style="3" customWidth="1"/>
    <col min="4079" max="4079" width="50.140625" style="3" customWidth="1"/>
    <col min="4080" max="4081" width="11.42578125" style="3" customWidth="1"/>
    <col min="4082" max="4085" width="0" style="3" hidden="1" customWidth="1"/>
    <col min="4086" max="4086" width="13.140625" style="3" customWidth="1"/>
    <col min="4087" max="4087" width="12.42578125" style="3" customWidth="1"/>
    <col min="4088" max="4088" width="12.28515625" style="3" customWidth="1"/>
    <col min="4089" max="4091" width="0" style="3" hidden="1" customWidth="1"/>
    <col min="4092" max="4092" width="12.7109375" style="3" customWidth="1"/>
    <col min="4093" max="4093" width="12.42578125" style="3" customWidth="1"/>
    <col min="4094" max="4094" width="13.28515625" style="3" customWidth="1"/>
    <col min="4095" max="4095" width="12.42578125" style="3" customWidth="1"/>
    <col min="4096" max="4096" width="11.7109375" style="3" customWidth="1"/>
    <col min="4097" max="4097" width="11.42578125" style="3" customWidth="1"/>
    <col min="4098" max="4098" width="11.5703125" style="3" bestFit="1" customWidth="1"/>
    <col min="4099" max="4099" width="11.85546875" style="3" customWidth="1"/>
    <col min="4100" max="4100" width="12" style="3" customWidth="1"/>
    <col min="4101" max="4332" width="9.140625" style="3"/>
    <col min="4333" max="4333" width="5.7109375" style="3" customWidth="1"/>
    <col min="4334" max="4334" width="6.85546875" style="3" customWidth="1"/>
    <col min="4335" max="4335" width="50.140625" style="3" customWidth="1"/>
    <col min="4336" max="4337" width="11.42578125" style="3" customWidth="1"/>
    <col min="4338" max="4341" width="0" style="3" hidden="1" customWidth="1"/>
    <col min="4342" max="4342" width="13.140625" style="3" customWidth="1"/>
    <col min="4343" max="4343" width="12.42578125" style="3" customWidth="1"/>
    <col min="4344" max="4344" width="12.28515625" style="3" customWidth="1"/>
    <col min="4345" max="4347" width="0" style="3" hidden="1" customWidth="1"/>
    <col min="4348" max="4348" width="12.7109375" style="3" customWidth="1"/>
    <col min="4349" max="4349" width="12.42578125" style="3" customWidth="1"/>
    <col min="4350" max="4350" width="13.28515625" style="3" customWidth="1"/>
    <col min="4351" max="4351" width="12.42578125" style="3" customWidth="1"/>
    <col min="4352" max="4352" width="11.7109375" style="3" customWidth="1"/>
    <col min="4353" max="4353" width="11.42578125" style="3" customWidth="1"/>
    <col min="4354" max="4354" width="11.5703125" style="3" bestFit="1" customWidth="1"/>
    <col min="4355" max="4355" width="11.85546875" style="3" customWidth="1"/>
    <col min="4356" max="4356" width="12" style="3" customWidth="1"/>
    <col min="4357" max="4588" width="9.140625" style="3"/>
    <col min="4589" max="4589" width="5.7109375" style="3" customWidth="1"/>
    <col min="4590" max="4590" width="6.85546875" style="3" customWidth="1"/>
    <col min="4591" max="4591" width="50.140625" style="3" customWidth="1"/>
    <col min="4592" max="4593" width="11.42578125" style="3" customWidth="1"/>
    <col min="4594" max="4597" width="0" style="3" hidden="1" customWidth="1"/>
    <col min="4598" max="4598" width="13.140625" style="3" customWidth="1"/>
    <col min="4599" max="4599" width="12.42578125" style="3" customWidth="1"/>
    <col min="4600" max="4600" width="12.28515625" style="3" customWidth="1"/>
    <col min="4601" max="4603" width="0" style="3" hidden="1" customWidth="1"/>
    <col min="4604" max="4604" width="12.7109375" style="3" customWidth="1"/>
    <col min="4605" max="4605" width="12.42578125" style="3" customWidth="1"/>
    <col min="4606" max="4606" width="13.28515625" style="3" customWidth="1"/>
    <col min="4607" max="4607" width="12.42578125" style="3" customWidth="1"/>
    <col min="4608" max="4608" width="11.7109375" style="3" customWidth="1"/>
    <col min="4609" max="4609" width="11.42578125" style="3" customWidth="1"/>
    <col min="4610" max="4610" width="11.5703125" style="3" bestFit="1" customWidth="1"/>
    <col min="4611" max="4611" width="11.85546875" style="3" customWidth="1"/>
    <col min="4612" max="4612" width="12" style="3" customWidth="1"/>
    <col min="4613" max="4844" width="9.140625" style="3"/>
    <col min="4845" max="4845" width="5.7109375" style="3" customWidth="1"/>
    <col min="4846" max="4846" width="6.85546875" style="3" customWidth="1"/>
    <col min="4847" max="4847" width="50.140625" style="3" customWidth="1"/>
    <col min="4848" max="4849" width="11.42578125" style="3" customWidth="1"/>
    <col min="4850" max="4853" width="0" style="3" hidden="1" customWidth="1"/>
    <col min="4854" max="4854" width="13.140625" style="3" customWidth="1"/>
    <col min="4855" max="4855" width="12.42578125" style="3" customWidth="1"/>
    <col min="4856" max="4856" width="12.28515625" style="3" customWidth="1"/>
    <col min="4857" max="4859" width="0" style="3" hidden="1" customWidth="1"/>
    <col min="4860" max="4860" width="12.7109375" style="3" customWidth="1"/>
    <col min="4861" max="4861" width="12.42578125" style="3" customWidth="1"/>
    <col min="4862" max="4862" width="13.28515625" style="3" customWidth="1"/>
    <col min="4863" max="4863" width="12.42578125" style="3" customWidth="1"/>
    <col min="4864" max="4864" width="11.7109375" style="3" customWidth="1"/>
    <col min="4865" max="4865" width="11.42578125" style="3" customWidth="1"/>
    <col min="4866" max="4866" width="11.5703125" style="3" bestFit="1" customWidth="1"/>
    <col min="4867" max="4867" width="11.85546875" style="3" customWidth="1"/>
    <col min="4868" max="4868" width="12" style="3" customWidth="1"/>
    <col min="4869" max="5100" width="9.140625" style="3"/>
    <col min="5101" max="5101" width="5.7109375" style="3" customWidth="1"/>
    <col min="5102" max="5102" width="6.85546875" style="3" customWidth="1"/>
    <col min="5103" max="5103" width="50.140625" style="3" customWidth="1"/>
    <col min="5104" max="5105" width="11.42578125" style="3" customWidth="1"/>
    <col min="5106" max="5109" width="0" style="3" hidden="1" customWidth="1"/>
    <col min="5110" max="5110" width="13.140625" style="3" customWidth="1"/>
    <col min="5111" max="5111" width="12.42578125" style="3" customWidth="1"/>
    <col min="5112" max="5112" width="12.28515625" style="3" customWidth="1"/>
    <col min="5113" max="5115" width="0" style="3" hidden="1" customWidth="1"/>
    <col min="5116" max="5116" width="12.7109375" style="3" customWidth="1"/>
    <col min="5117" max="5117" width="12.42578125" style="3" customWidth="1"/>
    <col min="5118" max="5118" width="13.28515625" style="3" customWidth="1"/>
    <col min="5119" max="5119" width="12.42578125" style="3" customWidth="1"/>
    <col min="5120" max="5120" width="11.7109375" style="3" customWidth="1"/>
    <col min="5121" max="5121" width="11.42578125" style="3" customWidth="1"/>
    <col min="5122" max="5122" width="11.5703125" style="3" bestFit="1" customWidth="1"/>
    <col min="5123" max="5123" width="11.85546875" style="3" customWidth="1"/>
    <col min="5124" max="5124" width="12" style="3" customWidth="1"/>
    <col min="5125" max="5356" width="9.140625" style="3"/>
    <col min="5357" max="5357" width="5.7109375" style="3" customWidth="1"/>
    <col min="5358" max="5358" width="6.85546875" style="3" customWidth="1"/>
    <col min="5359" max="5359" width="50.140625" style="3" customWidth="1"/>
    <col min="5360" max="5361" width="11.42578125" style="3" customWidth="1"/>
    <col min="5362" max="5365" width="0" style="3" hidden="1" customWidth="1"/>
    <col min="5366" max="5366" width="13.140625" style="3" customWidth="1"/>
    <col min="5367" max="5367" width="12.42578125" style="3" customWidth="1"/>
    <col min="5368" max="5368" width="12.28515625" style="3" customWidth="1"/>
    <col min="5369" max="5371" width="0" style="3" hidden="1" customWidth="1"/>
    <col min="5372" max="5372" width="12.7109375" style="3" customWidth="1"/>
    <col min="5373" max="5373" width="12.42578125" style="3" customWidth="1"/>
    <col min="5374" max="5374" width="13.28515625" style="3" customWidth="1"/>
    <col min="5375" max="5375" width="12.42578125" style="3" customWidth="1"/>
    <col min="5376" max="5376" width="11.7109375" style="3" customWidth="1"/>
    <col min="5377" max="5377" width="11.42578125" style="3" customWidth="1"/>
    <col min="5378" max="5378" width="11.5703125" style="3" bestFit="1" customWidth="1"/>
    <col min="5379" max="5379" width="11.85546875" style="3" customWidth="1"/>
    <col min="5380" max="5380" width="12" style="3" customWidth="1"/>
    <col min="5381" max="5612" width="9.140625" style="3"/>
    <col min="5613" max="5613" width="5.7109375" style="3" customWidth="1"/>
    <col min="5614" max="5614" width="6.85546875" style="3" customWidth="1"/>
    <col min="5615" max="5615" width="50.140625" style="3" customWidth="1"/>
    <col min="5616" max="5617" width="11.42578125" style="3" customWidth="1"/>
    <col min="5618" max="5621" width="0" style="3" hidden="1" customWidth="1"/>
    <col min="5622" max="5622" width="13.140625" style="3" customWidth="1"/>
    <col min="5623" max="5623" width="12.42578125" style="3" customWidth="1"/>
    <col min="5624" max="5624" width="12.28515625" style="3" customWidth="1"/>
    <col min="5625" max="5627" width="0" style="3" hidden="1" customWidth="1"/>
    <col min="5628" max="5628" width="12.7109375" style="3" customWidth="1"/>
    <col min="5629" max="5629" width="12.42578125" style="3" customWidth="1"/>
    <col min="5630" max="5630" width="13.28515625" style="3" customWidth="1"/>
    <col min="5631" max="5631" width="12.42578125" style="3" customWidth="1"/>
    <col min="5632" max="5632" width="11.7109375" style="3" customWidth="1"/>
    <col min="5633" max="5633" width="11.42578125" style="3" customWidth="1"/>
    <col min="5634" max="5634" width="11.5703125" style="3" bestFit="1" customWidth="1"/>
    <col min="5635" max="5635" width="11.85546875" style="3" customWidth="1"/>
    <col min="5636" max="5636" width="12" style="3" customWidth="1"/>
    <col min="5637" max="5868" width="9.140625" style="3"/>
    <col min="5869" max="5869" width="5.7109375" style="3" customWidth="1"/>
    <col min="5870" max="5870" width="6.85546875" style="3" customWidth="1"/>
    <col min="5871" max="5871" width="50.140625" style="3" customWidth="1"/>
    <col min="5872" max="5873" width="11.42578125" style="3" customWidth="1"/>
    <col min="5874" max="5877" width="0" style="3" hidden="1" customWidth="1"/>
    <col min="5878" max="5878" width="13.140625" style="3" customWidth="1"/>
    <col min="5879" max="5879" width="12.42578125" style="3" customWidth="1"/>
    <col min="5880" max="5880" width="12.28515625" style="3" customWidth="1"/>
    <col min="5881" max="5883" width="0" style="3" hidden="1" customWidth="1"/>
    <col min="5884" max="5884" width="12.7109375" style="3" customWidth="1"/>
    <col min="5885" max="5885" width="12.42578125" style="3" customWidth="1"/>
    <col min="5886" max="5886" width="13.28515625" style="3" customWidth="1"/>
    <col min="5887" max="5887" width="12.42578125" style="3" customWidth="1"/>
    <col min="5888" max="5888" width="11.7109375" style="3" customWidth="1"/>
    <col min="5889" max="5889" width="11.42578125" style="3" customWidth="1"/>
    <col min="5890" max="5890" width="11.5703125" style="3" bestFit="1" customWidth="1"/>
    <col min="5891" max="5891" width="11.85546875" style="3" customWidth="1"/>
    <col min="5892" max="5892" width="12" style="3" customWidth="1"/>
    <col min="5893" max="6124" width="9.140625" style="3"/>
    <col min="6125" max="6125" width="5.7109375" style="3" customWidth="1"/>
    <col min="6126" max="6126" width="6.85546875" style="3" customWidth="1"/>
    <col min="6127" max="6127" width="50.140625" style="3" customWidth="1"/>
    <col min="6128" max="6129" width="11.42578125" style="3" customWidth="1"/>
    <col min="6130" max="6133" width="0" style="3" hidden="1" customWidth="1"/>
    <col min="6134" max="6134" width="13.140625" style="3" customWidth="1"/>
    <col min="6135" max="6135" width="12.42578125" style="3" customWidth="1"/>
    <col min="6136" max="6136" width="12.28515625" style="3" customWidth="1"/>
    <col min="6137" max="6139" width="0" style="3" hidden="1" customWidth="1"/>
    <col min="6140" max="6140" width="12.7109375" style="3" customWidth="1"/>
    <col min="6141" max="6141" width="12.42578125" style="3" customWidth="1"/>
    <col min="6142" max="6142" width="13.28515625" style="3" customWidth="1"/>
    <col min="6143" max="6143" width="12.42578125" style="3" customWidth="1"/>
    <col min="6144" max="6144" width="11.7109375" style="3" customWidth="1"/>
    <col min="6145" max="6145" width="11.42578125" style="3" customWidth="1"/>
    <col min="6146" max="6146" width="11.5703125" style="3" bestFit="1" customWidth="1"/>
    <col min="6147" max="6147" width="11.85546875" style="3" customWidth="1"/>
    <col min="6148" max="6148" width="12" style="3" customWidth="1"/>
    <col min="6149" max="6380" width="9.140625" style="3"/>
    <col min="6381" max="6381" width="5.7109375" style="3" customWidth="1"/>
    <col min="6382" max="6382" width="6.85546875" style="3" customWidth="1"/>
    <col min="6383" max="6383" width="50.140625" style="3" customWidth="1"/>
    <col min="6384" max="6385" width="11.42578125" style="3" customWidth="1"/>
    <col min="6386" max="6389" width="0" style="3" hidden="1" customWidth="1"/>
    <col min="6390" max="6390" width="13.140625" style="3" customWidth="1"/>
    <col min="6391" max="6391" width="12.42578125" style="3" customWidth="1"/>
    <col min="6392" max="6392" width="12.28515625" style="3" customWidth="1"/>
    <col min="6393" max="6395" width="0" style="3" hidden="1" customWidth="1"/>
    <col min="6396" max="6396" width="12.7109375" style="3" customWidth="1"/>
    <col min="6397" max="6397" width="12.42578125" style="3" customWidth="1"/>
    <col min="6398" max="6398" width="13.28515625" style="3" customWidth="1"/>
    <col min="6399" max="6399" width="12.42578125" style="3" customWidth="1"/>
    <col min="6400" max="6400" width="11.7109375" style="3" customWidth="1"/>
    <col min="6401" max="6401" width="11.42578125" style="3" customWidth="1"/>
    <col min="6402" max="6402" width="11.5703125" style="3" bestFit="1" customWidth="1"/>
    <col min="6403" max="6403" width="11.85546875" style="3" customWidth="1"/>
    <col min="6404" max="6404" width="12" style="3" customWidth="1"/>
    <col min="6405" max="6636" width="9.140625" style="3"/>
    <col min="6637" max="6637" width="5.7109375" style="3" customWidth="1"/>
    <col min="6638" max="6638" width="6.85546875" style="3" customWidth="1"/>
    <col min="6639" max="6639" width="50.140625" style="3" customWidth="1"/>
    <col min="6640" max="6641" width="11.42578125" style="3" customWidth="1"/>
    <col min="6642" max="6645" width="0" style="3" hidden="1" customWidth="1"/>
    <col min="6646" max="6646" width="13.140625" style="3" customWidth="1"/>
    <col min="6647" max="6647" width="12.42578125" style="3" customWidth="1"/>
    <col min="6648" max="6648" width="12.28515625" style="3" customWidth="1"/>
    <col min="6649" max="6651" width="0" style="3" hidden="1" customWidth="1"/>
    <col min="6652" max="6652" width="12.7109375" style="3" customWidth="1"/>
    <col min="6653" max="6653" width="12.42578125" style="3" customWidth="1"/>
    <col min="6654" max="6654" width="13.28515625" style="3" customWidth="1"/>
    <col min="6655" max="6655" width="12.42578125" style="3" customWidth="1"/>
    <col min="6656" max="6656" width="11.7109375" style="3" customWidth="1"/>
    <col min="6657" max="6657" width="11.42578125" style="3" customWidth="1"/>
    <col min="6658" max="6658" width="11.5703125" style="3" bestFit="1" customWidth="1"/>
    <col min="6659" max="6659" width="11.85546875" style="3" customWidth="1"/>
    <col min="6660" max="6660" width="12" style="3" customWidth="1"/>
    <col min="6661" max="6892" width="9.140625" style="3"/>
    <col min="6893" max="6893" width="5.7109375" style="3" customWidth="1"/>
    <col min="6894" max="6894" width="6.85546875" style="3" customWidth="1"/>
    <col min="6895" max="6895" width="50.140625" style="3" customWidth="1"/>
    <col min="6896" max="6897" width="11.42578125" style="3" customWidth="1"/>
    <col min="6898" max="6901" width="0" style="3" hidden="1" customWidth="1"/>
    <col min="6902" max="6902" width="13.140625" style="3" customWidth="1"/>
    <col min="6903" max="6903" width="12.42578125" style="3" customWidth="1"/>
    <col min="6904" max="6904" width="12.28515625" style="3" customWidth="1"/>
    <col min="6905" max="6907" width="0" style="3" hidden="1" customWidth="1"/>
    <col min="6908" max="6908" width="12.7109375" style="3" customWidth="1"/>
    <col min="6909" max="6909" width="12.42578125" style="3" customWidth="1"/>
    <col min="6910" max="6910" width="13.28515625" style="3" customWidth="1"/>
    <col min="6911" max="6911" width="12.42578125" style="3" customWidth="1"/>
    <col min="6912" max="6912" width="11.7109375" style="3" customWidth="1"/>
    <col min="6913" max="6913" width="11.42578125" style="3" customWidth="1"/>
    <col min="6914" max="6914" width="11.5703125" style="3" bestFit="1" customWidth="1"/>
    <col min="6915" max="6915" width="11.85546875" style="3" customWidth="1"/>
    <col min="6916" max="6916" width="12" style="3" customWidth="1"/>
    <col min="6917" max="7148" width="9.140625" style="3"/>
    <col min="7149" max="7149" width="5.7109375" style="3" customWidth="1"/>
    <col min="7150" max="7150" width="6.85546875" style="3" customWidth="1"/>
    <col min="7151" max="7151" width="50.140625" style="3" customWidth="1"/>
    <col min="7152" max="7153" width="11.42578125" style="3" customWidth="1"/>
    <col min="7154" max="7157" width="0" style="3" hidden="1" customWidth="1"/>
    <col min="7158" max="7158" width="13.140625" style="3" customWidth="1"/>
    <col min="7159" max="7159" width="12.42578125" style="3" customWidth="1"/>
    <col min="7160" max="7160" width="12.28515625" style="3" customWidth="1"/>
    <col min="7161" max="7163" width="0" style="3" hidden="1" customWidth="1"/>
    <col min="7164" max="7164" width="12.7109375" style="3" customWidth="1"/>
    <col min="7165" max="7165" width="12.42578125" style="3" customWidth="1"/>
    <col min="7166" max="7166" width="13.28515625" style="3" customWidth="1"/>
    <col min="7167" max="7167" width="12.42578125" style="3" customWidth="1"/>
    <col min="7168" max="7168" width="11.7109375" style="3" customWidth="1"/>
    <col min="7169" max="7169" width="11.42578125" style="3" customWidth="1"/>
    <col min="7170" max="7170" width="11.5703125" style="3" bestFit="1" customWidth="1"/>
    <col min="7171" max="7171" width="11.85546875" style="3" customWidth="1"/>
    <col min="7172" max="7172" width="12" style="3" customWidth="1"/>
    <col min="7173" max="7404" width="9.140625" style="3"/>
    <col min="7405" max="7405" width="5.7109375" style="3" customWidth="1"/>
    <col min="7406" max="7406" width="6.85546875" style="3" customWidth="1"/>
    <col min="7407" max="7407" width="50.140625" style="3" customWidth="1"/>
    <col min="7408" max="7409" width="11.42578125" style="3" customWidth="1"/>
    <col min="7410" max="7413" width="0" style="3" hidden="1" customWidth="1"/>
    <col min="7414" max="7414" width="13.140625" style="3" customWidth="1"/>
    <col min="7415" max="7415" width="12.42578125" style="3" customWidth="1"/>
    <col min="7416" max="7416" width="12.28515625" style="3" customWidth="1"/>
    <col min="7417" max="7419" width="0" style="3" hidden="1" customWidth="1"/>
    <col min="7420" max="7420" width="12.7109375" style="3" customWidth="1"/>
    <col min="7421" max="7421" width="12.42578125" style="3" customWidth="1"/>
    <col min="7422" max="7422" width="13.28515625" style="3" customWidth="1"/>
    <col min="7423" max="7423" width="12.42578125" style="3" customWidth="1"/>
    <col min="7424" max="7424" width="11.7109375" style="3" customWidth="1"/>
    <col min="7425" max="7425" width="11.42578125" style="3" customWidth="1"/>
    <col min="7426" max="7426" width="11.5703125" style="3" bestFit="1" customWidth="1"/>
    <col min="7427" max="7427" width="11.85546875" style="3" customWidth="1"/>
    <col min="7428" max="7428" width="12" style="3" customWidth="1"/>
    <col min="7429" max="7660" width="9.140625" style="3"/>
    <col min="7661" max="7661" width="5.7109375" style="3" customWidth="1"/>
    <col min="7662" max="7662" width="6.85546875" style="3" customWidth="1"/>
    <col min="7663" max="7663" width="50.140625" style="3" customWidth="1"/>
    <col min="7664" max="7665" width="11.42578125" style="3" customWidth="1"/>
    <col min="7666" max="7669" width="0" style="3" hidden="1" customWidth="1"/>
    <col min="7670" max="7670" width="13.140625" style="3" customWidth="1"/>
    <col min="7671" max="7671" width="12.42578125" style="3" customWidth="1"/>
    <col min="7672" max="7672" width="12.28515625" style="3" customWidth="1"/>
    <col min="7673" max="7675" width="0" style="3" hidden="1" customWidth="1"/>
    <col min="7676" max="7676" width="12.7109375" style="3" customWidth="1"/>
    <col min="7677" max="7677" width="12.42578125" style="3" customWidth="1"/>
    <col min="7678" max="7678" width="13.28515625" style="3" customWidth="1"/>
    <col min="7679" max="7679" width="12.42578125" style="3" customWidth="1"/>
    <col min="7680" max="7680" width="11.7109375" style="3" customWidth="1"/>
    <col min="7681" max="7681" width="11.42578125" style="3" customWidth="1"/>
    <col min="7682" max="7682" width="11.5703125" style="3" bestFit="1" customWidth="1"/>
    <col min="7683" max="7683" width="11.85546875" style="3" customWidth="1"/>
    <col min="7684" max="7684" width="12" style="3" customWidth="1"/>
    <col min="7685" max="7916" width="9.140625" style="3"/>
    <col min="7917" max="7917" width="5.7109375" style="3" customWidth="1"/>
    <col min="7918" max="7918" width="6.85546875" style="3" customWidth="1"/>
    <col min="7919" max="7919" width="50.140625" style="3" customWidth="1"/>
    <col min="7920" max="7921" width="11.42578125" style="3" customWidth="1"/>
    <col min="7922" max="7925" width="0" style="3" hidden="1" customWidth="1"/>
    <col min="7926" max="7926" width="13.140625" style="3" customWidth="1"/>
    <col min="7927" max="7927" width="12.42578125" style="3" customWidth="1"/>
    <col min="7928" max="7928" width="12.28515625" style="3" customWidth="1"/>
    <col min="7929" max="7931" width="0" style="3" hidden="1" customWidth="1"/>
    <col min="7932" max="7932" width="12.7109375" style="3" customWidth="1"/>
    <col min="7933" max="7933" width="12.42578125" style="3" customWidth="1"/>
    <col min="7934" max="7934" width="13.28515625" style="3" customWidth="1"/>
    <col min="7935" max="7935" width="12.42578125" style="3" customWidth="1"/>
    <col min="7936" max="7936" width="11.7109375" style="3" customWidth="1"/>
    <col min="7937" max="7937" width="11.42578125" style="3" customWidth="1"/>
    <col min="7938" max="7938" width="11.5703125" style="3" bestFit="1" customWidth="1"/>
    <col min="7939" max="7939" width="11.85546875" style="3" customWidth="1"/>
    <col min="7940" max="7940" width="12" style="3" customWidth="1"/>
    <col min="7941" max="8172" width="9.140625" style="3"/>
    <col min="8173" max="8173" width="5.7109375" style="3" customWidth="1"/>
    <col min="8174" max="8174" width="6.85546875" style="3" customWidth="1"/>
    <col min="8175" max="8175" width="50.140625" style="3" customWidth="1"/>
    <col min="8176" max="8177" width="11.42578125" style="3" customWidth="1"/>
    <col min="8178" max="8181" width="0" style="3" hidden="1" customWidth="1"/>
    <col min="8182" max="8182" width="13.140625" style="3" customWidth="1"/>
    <col min="8183" max="8183" width="12.42578125" style="3" customWidth="1"/>
    <col min="8184" max="8184" width="12.28515625" style="3" customWidth="1"/>
    <col min="8185" max="8187" width="0" style="3" hidden="1" customWidth="1"/>
    <col min="8188" max="8188" width="12.7109375" style="3" customWidth="1"/>
    <col min="8189" max="8189" width="12.42578125" style="3" customWidth="1"/>
    <col min="8190" max="8190" width="13.28515625" style="3" customWidth="1"/>
    <col min="8191" max="8191" width="12.42578125" style="3" customWidth="1"/>
    <col min="8192" max="8192" width="11.7109375" style="3" customWidth="1"/>
    <col min="8193" max="8193" width="11.42578125" style="3" customWidth="1"/>
    <col min="8194" max="8194" width="11.5703125" style="3" bestFit="1" customWidth="1"/>
    <col min="8195" max="8195" width="11.85546875" style="3" customWidth="1"/>
    <col min="8196" max="8196" width="12" style="3" customWidth="1"/>
    <col min="8197" max="8428" width="9.140625" style="3"/>
    <col min="8429" max="8429" width="5.7109375" style="3" customWidth="1"/>
    <col min="8430" max="8430" width="6.85546875" style="3" customWidth="1"/>
    <col min="8431" max="8431" width="50.140625" style="3" customWidth="1"/>
    <col min="8432" max="8433" width="11.42578125" style="3" customWidth="1"/>
    <col min="8434" max="8437" width="0" style="3" hidden="1" customWidth="1"/>
    <col min="8438" max="8438" width="13.140625" style="3" customWidth="1"/>
    <col min="8439" max="8439" width="12.42578125" style="3" customWidth="1"/>
    <col min="8440" max="8440" width="12.28515625" style="3" customWidth="1"/>
    <col min="8441" max="8443" width="0" style="3" hidden="1" customWidth="1"/>
    <col min="8444" max="8444" width="12.7109375" style="3" customWidth="1"/>
    <col min="8445" max="8445" width="12.42578125" style="3" customWidth="1"/>
    <col min="8446" max="8446" width="13.28515625" style="3" customWidth="1"/>
    <col min="8447" max="8447" width="12.42578125" style="3" customWidth="1"/>
    <col min="8448" max="8448" width="11.7109375" style="3" customWidth="1"/>
    <col min="8449" max="8449" width="11.42578125" style="3" customWidth="1"/>
    <col min="8450" max="8450" width="11.5703125" style="3" bestFit="1" customWidth="1"/>
    <col min="8451" max="8451" width="11.85546875" style="3" customWidth="1"/>
    <col min="8452" max="8452" width="12" style="3" customWidth="1"/>
    <col min="8453" max="8684" width="9.140625" style="3"/>
    <col min="8685" max="8685" width="5.7109375" style="3" customWidth="1"/>
    <col min="8686" max="8686" width="6.85546875" style="3" customWidth="1"/>
    <col min="8687" max="8687" width="50.140625" style="3" customWidth="1"/>
    <col min="8688" max="8689" width="11.42578125" style="3" customWidth="1"/>
    <col min="8690" max="8693" width="0" style="3" hidden="1" customWidth="1"/>
    <col min="8694" max="8694" width="13.140625" style="3" customWidth="1"/>
    <col min="8695" max="8695" width="12.42578125" style="3" customWidth="1"/>
    <col min="8696" max="8696" width="12.28515625" style="3" customWidth="1"/>
    <col min="8697" max="8699" width="0" style="3" hidden="1" customWidth="1"/>
    <col min="8700" max="8700" width="12.7109375" style="3" customWidth="1"/>
    <col min="8701" max="8701" width="12.42578125" style="3" customWidth="1"/>
    <col min="8702" max="8702" width="13.28515625" style="3" customWidth="1"/>
    <col min="8703" max="8703" width="12.42578125" style="3" customWidth="1"/>
    <col min="8704" max="8704" width="11.7109375" style="3" customWidth="1"/>
    <col min="8705" max="8705" width="11.42578125" style="3" customWidth="1"/>
    <col min="8706" max="8706" width="11.5703125" style="3" bestFit="1" customWidth="1"/>
    <col min="8707" max="8707" width="11.85546875" style="3" customWidth="1"/>
    <col min="8708" max="8708" width="12" style="3" customWidth="1"/>
    <col min="8709" max="8940" width="9.140625" style="3"/>
    <col min="8941" max="8941" width="5.7109375" style="3" customWidth="1"/>
    <col min="8942" max="8942" width="6.85546875" style="3" customWidth="1"/>
    <col min="8943" max="8943" width="50.140625" style="3" customWidth="1"/>
    <col min="8944" max="8945" width="11.42578125" style="3" customWidth="1"/>
    <col min="8946" max="8949" width="0" style="3" hidden="1" customWidth="1"/>
    <col min="8950" max="8950" width="13.140625" style="3" customWidth="1"/>
    <col min="8951" max="8951" width="12.42578125" style="3" customWidth="1"/>
    <col min="8952" max="8952" width="12.28515625" style="3" customWidth="1"/>
    <col min="8953" max="8955" width="0" style="3" hidden="1" customWidth="1"/>
    <col min="8956" max="8956" width="12.7109375" style="3" customWidth="1"/>
    <col min="8957" max="8957" width="12.42578125" style="3" customWidth="1"/>
    <col min="8958" max="8958" width="13.28515625" style="3" customWidth="1"/>
    <col min="8959" max="8959" width="12.42578125" style="3" customWidth="1"/>
    <col min="8960" max="8960" width="11.7109375" style="3" customWidth="1"/>
    <col min="8961" max="8961" width="11.42578125" style="3" customWidth="1"/>
    <col min="8962" max="8962" width="11.5703125" style="3" bestFit="1" customWidth="1"/>
    <col min="8963" max="8963" width="11.85546875" style="3" customWidth="1"/>
    <col min="8964" max="8964" width="12" style="3" customWidth="1"/>
    <col min="8965" max="9196" width="9.140625" style="3"/>
    <col min="9197" max="9197" width="5.7109375" style="3" customWidth="1"/>
    <col min="9198" max="9198" width="6.85546875" style="3" customWidth="1"/>
    <col min="9199" max="9199" width="50.140625" style="3" customWidth="1"/>
    <col min="9200" max="9201" width="11.42578125" style="3" customWidth="1"/>
    <col min="9202" max="9205" width="0" style="3" hidden="1" customWidth="1"/>
    <col min="9206" max="9206" width="13.140625" style="3" customWidth="1"/>
    <col min="9207" max="9207" width="12.42578125" style="3" customWidth="1"/>
    <col min="9208" max="9208" width="12.28515625" style="3" customWidth="1"/>
    <col min="9209" max="9211" width="0" style="3" hidden="1" customWidth="1"/>
    <col min="9212" max="9212" width="12.7109375" style="3" customWidth="1"/>
    <col min="9213" max="9213" width="12.42578125" style="3" customWidth="1"/>
    <col min="9214" max="9214" width="13.28515625" style="3" customWidth="1"/>
    <col min="9215" max="9215" width="12.42578125" style="3" customWidth="1"/>
    <col min="9216" max="9216" width="11.7109375" style="3" customWidth="1"/>
    <col min="9217" max="9217" width="11.42578125" style="3" customWidth="1"/>
    <col min="9218" max="9218" width="11.5703125" style="3" bestFit="1" customWidth="1"/>
    <col min="9219" max="9219" width="11.85546875" style="3" customWidth="1"/>
    <col min="9220" max="9220" width="12" style="3" customWidth="1"/>
    <col min="9221" max="9452" width="9.140625" style="3"/>
    <col min="9453" max="9453" width="5.7109375" style="3" customWidth="1"/>
    <col min="9454" max="9454" width="6.85546875" style="3" customWidth="1"/>
    <col min="9455" max="9455" width="50.140625" style="3" customWidth="1"/>
    <col min="9456" max="9457" width="11.42578125" style="3" customWidth="1"/>
    <col min="9458" max="9461" width="0" style="3" hidden="1" customWidth="1"/>
    <col min="9462" max="9462" width="13.140625" style="3" customWidth="1"/>
    <col min="9463" max="9463" width="12.42578125" style="3" customWidth="1"/>
    <col min="9464" max="9464" width="12.28515625" style="3" customWidth="1"/>
    <col min="9465" max="9467" width="0" style="3" hidden="1" customWidth="1"/>
    <col min="9468" max="9468" width="12.7109375" style="3" customWidth="1"/>
    <col min="9469" max="9469" width="12.42578125" style="3" customWidth="1"/>
    <col min="9470" max="9470" width="13.28515625" style="3" customWidth="1"/>
    <col min="9471" max="9471" width="12.42578125" style="3" customWidth="1"/>
    <col min="9472" max="9472" width="11.7109375" style="3" customWidth="1"/>
    <col min="9473" max="9473" width="11.42578125" style="3" customWidth="1"/>
    <col min="9474" max="9474" width="11.5703125" style="3" bestFit="1" customWidth="1"/>
    <col min="9475" max="9475" width="11.85546875" style="3" customWidth="1"/>
    <col min="9476" max="9476" width="12" style="3" customWidth="1"/>
    <col min="9477" max="9708" width="9.140625" style="3"/>
    <col min="9709" max="9709" width="5.7109375" style="3" customWidth="1"/>
    <col min="9710" max="9710" width="6.85546875" style="3" customWidth="1"/>
    <col min="9711" max="9711" width="50.140625" style="3" customWidth="1"/>
    <col min="9712" max="9713" width="11.42578125" style="3" customWidth="1"/>
    <col min="9714" max="9717" width="0" style="3" hidden="1" customWidth="1"/>
    <col min="9718" max="9718" width="13.140625" style="3" customWidth="1"/>
    <col min="9719" max="9719" width="12.42578125" style="3" customWidth="1"/>
    <col min="9720" max="9720" width="12.28515625" style="3" customWidth="1"/>
    <col min="9721" max="9723" width="0" style="3" hidden="1" customWidth="1"/>
    <col min="9724" max="9724" width="12.7109375" style="3" customWidth="1"/>
    <col min="9725" max="9725" width="12.42578125" style="3" customWidth="1"/>
    <col min="9726" max="9726" width="13.28515625" style="3" customWidth="1"/>
    <col min="9727" max="9727" width="12.42578125" style="3" customWidth="1"/>
    <col min="9728" max="9728" width="11.7109375" style="3" customWidth="1"/>
    <col min="9729" max="9729" width="11.42578125" style="3" customWidth="1"/>
    <col min="9730" max="9730" width="11.5703125" style="3" bestFit="1" customWidth="1"/>
    <col min="9731" max="9731" width="11.85546875" style="3" customWidth="1"/>
    <col min="9732" max="9732" width="12" style="3" customWidth="1"/>
    <col min="9733" max="9964" width="9.140625" style="3"/>
    <col min="9965" max="9965" width="5.7109375" style="3" customWidth="1"/>
    <col min="9966" max="9966" width="6.85546875" style="3" customWidth="1"/>
    <col min="9967" max="9967" width="50.140625" style="3" customWidth="1"/>
    <col min="9968" max="9969" width="11.42578125" style="3" customWidth="1"/>
    <col min="9970" max="9973" width="0" style="3" hidden="1" customWidth="1"/>
    <col min="9974" max="9974" width="13.140625" style="3" customWidth="1"/>
    <col min="9975" max="9975" width="12.42578125" style="3" customWidth="1"/>
    <col min="9976" max="9976" width="12.28515625" style="3" customWidth="1"/>
    <col min="9977" max="9979" width="0" style="3" hidden="1" customWidth="1"/>
    <col min="9980" max="9980" width="12.7109375" style="3" customWidth="1"/>
    <col min="9981" max="9981" width="12.42578125" style="3" customWidth="1"/>
    <col min="9982" max="9982" width="13.28515625" style="3" customWidth="1"/>
    <col min="9983" max="9983" width="12.42578125" style="3" customWidth="1"/>
    <col min="9984" max="9984" width="11.7109375" style="3" customWidth="1"/>
    <col min="9985" max="9985" width="11.42578125" style="3" customWidth="1"/>
    <col min="9986" max="9986" width="11.5703125" style="3" bestFit="1" customWidth="1"/>
    <col min="9987" max="9987" width="11.85546875" style="3" customWidth="1"/>
    <col min="9988" max="9988" width="12" style="3" customWidth="1"/>
    <col min="9989" max="10220" width="9.140625" style="3"/>
    <col min="10221" max="10221" width="5.7109375" style="3" customWidth="1"/>
    <col min="10222" max="10222" width="6.85546875" style="3" customWidth="1"/>
    <col min="10223" max="10223" width="50.140625" style="3" customWidth="1"/>
    <col min="10224" max="10225" width="11.42578125" style="3" customWidth="1"/>
    <col min="10226" max="10229" width="0" style="3" hidden="1" customWidth="1"/>
    <col min="10230" max="10230" width="13.140625" style="3" customWidth="1"/>
    <col min="10231" max="10231" width="12.42578125" style="3" customWidth="1"/>
    <col min="10232" max="10232" width="12.28515625" style="3" customWidth="1"/>
    <col min="10233" max="10235" width="0" style="3" hidden="1" customWidth="1"/>
    <col min="10236" max="10236" width="12.7109375" style="3" customWidth="1"/>
    <col min="10237" max="10237" width="12.42578125" style="3" customWidth="1"/>
    <col min="10238" max="10238" width="13.28515625" style="3" customWidth="1"/>
    <col min="10239" max="10239" width="12.42578125" style="3" customWidth="1"/>
    <col min="10240" max="10240" width="11.7109375" style="3" customWidth="1"/>
    <col min="10241" max="10241" width="11.42578125" style="3" customWidth="1"/>
    <col min="10242" max="10242" width="11.5703125" style="3" bestFit="1" customWidth="1"/>
    <col min="10243" max="10243" width="11.85546875" style="3" customWidth="1"/>
    <col min="10244" max="10244" width="12" style="3" customWidth="1"/>
    <col min="10245" max="10476" width="9.140625" style="3"/>
    <col min="10477" max="10477" width="5.7109375" style="3" customWidth="1"/>
    <col min="10478" max="10478" width="6.85546875" style="3" customWidth="1"/>
    <col min="10479" max="10479" width="50.140625" style="3" customWidth="1"/>
    <col min="10480" max="10481" width="11.42578125" style="3" customWidth="1"/>
    <col min="10482" max="10485" width="0" style="3" hidden="1" customWidth="1"/>
    <col min="10486" max="10486" width="13.140625" style="3" customWidth="1"/>
    <col min="10487" max="10487" width="12.42578125" style="3" customWidth="1"/>
    <col min="10488" max="10488" width="12.28515625" style="3" customWidth="1"/>
    <col min="10489" max="10491" width="0" style="3" hidden="1" customWidth="1"/>
    <col min="10492" max="10492" width="12.7109375" style="3" customWidth="1"/>
    <col min="10493" max="10493" width="12.42578125" style="3" customWidth="1"/>
    <col min="10494" max="10494" width="13.28515625" style="3" customWidth="1"/>
    <col min="10495" max="10495" width="12.42578125" style="3" customWidth="1"/>
    <col min="10496" max="10496" width="11.7109375" style="3" customWidth="1"/>
    <col min="10497" max="10497" width="11.42578125" style="3" customWidth="1"/>
    <col min="10498" max="10498" width="11.5703125" style="3" bestFit="1" customWidth="1"/>
    <col min="10499" max="10499" width="11.85546875" style="3" customWidth="1"/>
    <col min="10500" max="10500" width="12" style="3" customWidth="1"/>
    <col min="10501" max="10732" width="9.140625" style="3"/>
    <col min="10733" max="10733" width="5.7109375" style="3" customWidth="1"/>
    <col min="10734" max="10734" width="6.85546875" style="3" customWidth="1"/>
    <col min="10735" max="10735" width="50.140625" style="3" customWidth="1"/>
    <col min="10736" max="10737" width="11.42578125" style="3" customWidth="1"/>
    <col min="10738" max="10741" width="0" style="3" hidden="1" customWidth="1"/>
    <col min="10742" max="10742" width="13.140625" style="3" customWidth="1"/>
    <col min="10743" max="10743" width="12.42578125" style="3" customWidth="1"/>
    <col min="10744" max="10744" width="12.28515625" style="3" customWidth="1"/>
    <col min="10745" max="10747" width="0" style="3" hidden="1" customWidth="1"/>
    <col min="10748" max="10748" width="12.7109375" style="3" customWidth="1"/>
    <col min="10749" max="10749" width="12.42578125" style="3" customWidth="1"/>
    <col min="10750" max="10750" width="13.28515625" style="3" customWidth="1"/>
    <col min="10751" max="10751" width="12.42578125" style="3" customWidth="1"/>
    <col min="10752" max="10752" width="11.7109375" style="3" customWidth="1"/>
    <col min="10753" max="10753" width="11.42578125" style="3" customWidth="1"/>
    <col min="10754" max="10754" width="11.5703125" style="3" bestFit="1" customWidth="1"/>
    <col min="10755" max="10755" width="11.85546875" style="3" customWidth="1"/>
    <col min="10756" max="10756" width="12" style="3" customWidth="1"/>
    <col min="10757" max="10988" width="9.140625" style="3"/>
    <col min="10989" max="10989" width="5.7109375" style="3" customWidth="1"/>
    <col min="10990" max="10990" width="6.85546875" style="3" customWidth="1"/>
    <col min="10991" max="10991" width="50.140625" style="3" customWidth="1"/>
    <col min="10992" max="10993" width="11.42578125" style="3" customWidth="1"/>
    <col min="10994" max="10997" width="0" style="3" hidden="1" customWidth="1"/>
    <col min="10998" max="10998" width="13.140625" style="3" customWidth="1"/>
    <col min="10999" max="10999" width="12.42578125" style="3" customWidth="1"/>
    <col min="11000" max="11000" width="12.28515625" style="3" customWidth="1"/>
    <col min="11001" max="11003" width="0" style="3" hidden="1" customWidth="1"/>
    <col min="11004" max="11004" width="12.7109375" style="3" customWidth="1"/>
    <col min="11005" max="11005" width="12.42578125" style="3" customWidth="1"/>
    <col min="11006" max="11006" width="13.28515625" style="3" customWidth="1"/>
    <col min="11007" max="11007" width="12.42578125" style="3" customWidth="1"/>
    <col min="11008" max="11008" width="11.7109375" style="3" customWidth="1"/>
    <col min="11009" max="11009" width="11.42578125" style="3" customWidth="1"/>
    <col min="11010" max="11010" width="11.5703125" style="3" bestFit="1" customWidth="1"/>
    <col min="11011" max="11011" width="11.85546875" style="3" customWidth="1"/>
    <col min="11012" max="11012" width="12" style="3" customWidth="1"/>
    <col min="11013" max="11244" width="9.140625" style="3"/>
    <col min="11245" max="11245" width="5.7109375" style="3" customWidth="1"/>
    <col min="11246" max="11246" width="6.85546875" style="3" customWidth="1"/>
    <col min="11247" max="11247" width="50.140625" style="3" customWidth="1"/>
    <col min="11248" max="11249" width="11.42578125" style="3" customWidth="1"/>
    <col min="11250" max="11253" width="0" style="3" hidden="1" customWidth="1"/>
    <col min="11254" max="11254" width="13.140625" style="3" customWidth="1"/>
    <col min="11255" max="11255" width="12.42578125" style="3" customWidth="1"/>
    <col min="11256" max="11256" width="12.28515625" style="3" customWidth="1"/>
    <col min="11257" max="11259" width="0" style="3" hidden="1" customWidth="1"/>
    <col min="11260" max="11260" width="12.7109375" style="3" customWidth="1"/>
    <col min="11261" max="11261" width="12.42578125" style="3" customWidth="1"/>
    <col min="11262" max="11262" width="13.28515625" style="3" customWidth="1"/>
    <col min="11263" max="11263" width="12.42578125" style="3" customWidth="1"/>
    <col min="11264" max="11264" width="11.7109375" style="3" customWidth="1"/>
    <col min="11265" max="11265" width="11.42578125" style="3" customWidth="1"/>
    <col min="11266" max="11266" width="11.5703125" style="3" bestFit="1" customWidth="1"/>
    <col min="11267" max="11267" width="11.85546875" style="3" customWidth="1"/>
    <col min="11268" max="11268" width="12" style="3" customWidth="1"/>
    <col min="11269" max="11500" width="9.140625" style="3"/>
    <col min="11501" max="11501" width="5.7109375" style="3" customWidth="1"/>
    <col min="11502" max="11502" width="6.85546875" style="3" customWidth="1"/>
    <col min="11503" max="11503" width="50.140625" style="3" customWidth="1"/>
    <col min="11504" max="11505" width="11.42578125" style="3" customWidth="1"/>
    <col min="11506" max="11509" width="0" style="3" hidden="1" customWidth="1"/>
    <col min="11510" max="11510" width="13.140625" style="3" customWidth="1"/>
    <col min="11511" max="11511" width="12.42578125" style="3" customWidth="1"/>
    <col min="11512" max="11512" width="12.28515625" style="3" customWidth="1"/>
    <col min="11513" max="11515" width="0" style="3" hidden="1" customWidth="1"/>
    <col min="11516" max="11516" width="12.7109375" style="3" customWidth="1"/>
    <col min="11517" max="11517" width="12.42578125" style="3" customWidth="1"/>
    <col min="11518" max="11518" width="13.28515625" style="3" customWidth="1"/>
    <col min="11519" max="11519" width="12.42578125" style="3" customWidth="1"/>
    <col min="11520" max="11520" width="11.7109375" style="3" customWidth="1"/>
    <col min="11521" max="11521" width="11.42578125" style="3" customWidth="1"/>
    <col min="11522" max="11522" width="11.5703125" style="3" bestFit="1" customWidth="1"/>
    <col min="11523" max="11523" width="11.85546875" style="3" customWidth="1"/>
    <col min="11524" max="11524" width="12" style="3" customWidth="1"/>
    <col min="11525" max="11756" width="9.140625" style="3"/>
    <col min="11757" max="11757" width="5.7109375" style="3" customWidth="1"/>
    <col min="11758" max="11758" width="6.85546875" style="3" customWidth="1"/>
    <col min="11759" max="11759" width="50.140625" style="3" customWidth="1"/>
    <col min="11760" max="11761" width="11.42578125" style="3" customWidth="1"/>
    <col min="11762" max="11765" width="0" style="3" hidden="1" customWidth="1"/>
    <col min="11766" max="11766" width="13.140625" style="3" customWidth="1"/>
    <col min="11767" max="11767" width="12.42578125" style="3" customWidth="1"/>
    <col min="11768" max="11768" width="12.28515625" style="3" customWidth="1"/>
    <col min="11769" max="11771" width="0" style="3" hidden="1" customWidth="1"/>
    <col min="11772" max="11772" width="12.7109375" style="3" customWidth="1"/>
    <col min="11773" max="11773" width="12.42578125" style="3" customWidth="1"/>
    <col min="11774" max="11774" width="13.28515625" style="3" customWidth="1"/>
    <col min="11775" max="11775" width="12.42578125" style="3" customWidth="1"/>
    <col min="11776" max="11776" width="11.7109375" style="3" customWidth="1"/>
    <col min="11777" max="11777" width="11.42578125" style="3" customWidth="1"/>
    <col min="11778" max="11778" width="11.5703125" style="3" bestFit="1" customWidth="1"/>
    <col min="11779" max="11779" width="11.85546875" style="3" customWidth="1"/>
    <col min="11780" max="11780" width="12" style="3" customWidth="1"/>
    <col min="11781" max="12012" width="9.140625" style="3"/>
    <col min="12013" max="12013" width="5.7109375" style="3" customWidth="1"/>
    <col min="12014" max="12014" width="6.85546875" style="3" customWidth="1"/>
    <col min="12015" max="12015" width="50.140625" style="3" customWidth="1"/>
    <col min="12016" max="12017" width="11.42578125" style="3" customWidth="1"/>
    <col min="12018" max="12021" width="0" style="3" hidden="1" customWidth="1"/>
    <col min="12022" max="12022" width="13.140625" style="3" customWidth="1"/>
    <col min="12023" max="12023" width="12.42578125" style="3" customWidth="1"/>
    <col min="12024" max="12024" width="12.28515625" style="3" customWidth="1"/>
    <col min="12025" max="12027" width="0" style="3" hidden="1" customWidth="1"/>
    <col min="12028" max="12028" width="12.7109375" style="3" customWidth="1"/>
    <col min="12029" max="12029" width="12.42578125" style="3" customWidth="1"/>
    <col min="12030" max="12030" width="13.28515625" style="3" customWidth="1"/>
    <col min="12031" max="12031" width="12.42578125" style="3" customWidth="1"/>
    <col min="12032" max="12032" width="11.7109375" style="3" customWidth="1"/>
    <col min="12033" max="12033" width="11.42578125" style="3" customWidth="1"/>
    <col min="12034" max="12034" width="11.5703125" style="3" bestFit="1" customWidth="1"/>
    <col min="12035" max="12035" width="11.85546875" style="3" customWidth="1"/>
    <col min="12036" max="12036" width="12" style="3" customWidth="1"/>
    <col min="12037" max="12268" width="9.140625" style="3"/>
    <col min="12269" max="12269" width="5.7109375" style="3" customWidth="1"/>
    <col min="12270" max="12270" width="6.85546875" style="3" customWidth="1"/>
    <col min="12271" max="12271" width="50.140625" style="3" customWidth="1"/>
    <col min="12272" max="12273" width="11.42578125" style="3" customWidth="1"/>
    <col min="12274" max="12277" width="0" style="3" hidden="1" customWidth="1"/>
    <col min="12278" max="12278" width="13.140625" style="3" customWidth="1"/>
    <col min="12279" max="12279" width="12.42578125" style="3" customWidth="1"/>
    <col min="12280" max="12280" width="12.28515625" style="3" customWidth="1"/>
    <col min="12281" max="12283" width="0" style="3" hidden="1" customWidth="1"/>
    <col min="12284" max="12284" width="12.7109375" style="3" customWidth="1"/>
    <col min="12285" max="12285" width="12.42578125" style="3" customWidth="1"/>
    <col min="12286" max="12286" width="13.28515625" style="3" customWidth="1"/>
    <col min="12287" max="12287" width="12.42578125" style="3" customWidth="1"/>
    <col min="12288" max="12288" width="11.7109375" style="3" customWidth="1"/>
    <col min="12289" max="12289" width="11.42578125" style="3" customWidth="1"/>
    <col min="12290" max="12290" width="11.5703125" style="3" bestFit="1" customWidth="1"/>
    <col min="12291" max="12291" width="11.85546875" style="3" customWidth="1"/>
    <col min="12292" max="12292" width="12" style="3" customWidth="1"/>
    <col min="12293" max="12524" width="9.140625" style="3"/>
    <col min="12525" max="12525" width="5.7109375" style="3" customWidth="1"/>
    <col min="12526" max="12526" width="6.85546875" style="3" customWidth="1"/>
    <col min="12527" max="12527" width="50.140625" style="3" customWidth="1"/>
    <col min="12528" max="12529" width="11.42578125" style="3" customWidth="1"/>
    <col min="12530" max="12533" width="0" style="3" hidden="1" customWidth="1"/>
    <col min="12534" max="12534" width="13.140625" style="3" customWidth="1"/>
    <col min="12535" max="12535" width="12.42578125" style="3" customWidth="1"/>
    <col min="12536" max="12536" width="12.28515625" style="3" customWidth="1"/>
    <col min="12537" max="12539" width="0" style="3" hidden="1" customWidth="1"/>
    <col min="12540" max="12540" width="12.7109375" style="3" customWidth="1"/>
    <col min="12541" max="12541" width="12.42578125" style="3" customWidth="1"/>
    <col min="12542" max="12542" width="13.28515625" style="3" customWidth="1"/>
    <col min="12543" max="12543" width="12.42578125" style="3" customWidth="1"/>
    <col min="12544" max="12544" width="11.7109375" style="3" customWidth="1"/>
    <col min="12545" max="12545" width="11.42578125" style="3" customWidth="1"/>
    <col min="12546" max="12546" width="11.5703125" style="3" bestFit="1" customWidth="1"/>
    <col min="12547" max="12547" width="11.85546875" style="3" customWidth="1"/>
    <col min="12548" max="12548" width="12" style="3" customWidth="1"/>
    <col min="12549" max="12780" width="9.140625" style="3"/>
    <col min="12781" max="12781" width="5.7109375" style="3" customWidth="1"/>
    <col min="12782" max="12782" width="6.85546875" style="3" customWidth="1"/>
    <col min="12783" max="12783" width="50.140625" style="3" customWidth="1"/>
    <col min="12784" max="12785" width="11.42578125" style="3" customWidth="1"/>
    <col min="12786" max="12789" width="0" style="3" hidden="1" customWidth="1"/>
    <col min="12790" max="12790" width="13.140625" style="3" customWidth="1"/>
    <col min="12791" max="12791" width="12.42578125" style="3" customWidth="1"/>
    <col min="12792" max="12792" width="12.28515625" style="3" customWidth="1"/>
    <col min="12793" max="12795" width="0" style="3" hidden="1" customWidth="1"/>
    <col min="12796" max="12796" width="12.7109375" style="3" customWidth="1"/>
    <col min="12797" max="12797" width="12.42578125" style="3" customWidth="1"/>
    <col min="12798" max="12798" width="13.28515625" style="3" customWidth="1"/>
    <col min="12799" max="12799" width="12.42578125" style="3" customWidth="1"/>
    <col min="12800" max="12800" width="11.7109375" style="3" customWidth="1"/>
    <col min="12801" max="12801" width="11.42578125" style="3" customWidth="1"/>
    <col min="12802" max="12802" width="11.5703125" style="3" bestFit="1" customWidth="1"/>
    <col min="12803" max="12803" width="11.85546875" style="3" customWidth="1"/>
    <col min="12804" max="12804" width="12" style="3" customWidth="1"/>
    <col min="12805" max="13036" width="9.140625" style="3"/>
    <col min="13037" max="13037" width="5.7109375" style="3" customWidth="1"/>
    <col min="13038" max="13038" width="6.85546875" style="3" customWidth="1"/>
    <col min="13039" max="13039" width="50.140625" style="3" customWidth="1"/>
    <col min="13040" max="13041" width="11.42578125" style="3" customWidth="1"/>
    <col min="13042" max="13045" width="0" style="3" hidden="1" customWidth="1"/>
    <col min="13046" max="13046" width="13.140625" style="3" customWidth="1"/>
    <col min="13047" max="13047" width="12.42578125" style="3" customWidth="1"/>
    <col min="13048" max="13048" width="12.28515625" style="3" customWidth="1"/>
    <col min="13049" max="13051" width="0" style="3" hidden="1" customWidth="1"/>
    <col min="13052" max="13052" width="12.7109375" style="3" customWidth="1"/>
    <col min="13053" max="13053" width="12.42578125" style="3" customWidth="1"/>
    <col min="13054" max="13054" width="13.28515625" style="3" customWidth="1"/>
    <col min="13055" max="13055" width="12.42578125" style="3" customWidth="1"/>
    <col min="13056" max="13056" width="11.7109375" style="3" customWidth="1"/>
    <col min="13057" max="13057" width="11.42578125" style="3" customWidth="1"/>
    <col min="13058" max="13058" width="11.5703125" style="3" bestFit="1" customWidth="1"/>
    <col min="13059" max="13059" width="11.85546875" style="3" customWidth="1"/>
    <col min="13060" max="13060" width="12" style="3" customWidth="1"/>
    <col min="13061" max="13292" width="9.140625" style="3"/>
    <col min="13293" max="13293" width="5.7109375" style="3" customWidth="1"/>
    <col min="13294" max="13294" width="6.85546875" style="3" customWidth="1"/>
    <col min="13295" max="13295" width="50.140625" style="3" customWidth="1"/>
    <col min="13296" max="13297" width="11.42578125" style="3" customWidth="1"/>
    <col min="13298" max="13301" width="0" style="3" hidden="1" customWidth="1"/>
    <col min="13302" max="13302" width="13.140625" style="3" customWidth="1"/>
    <col min="13303" max="13303" width="12.42578125" style="3" customWidth="1"/>
    <col min="13304" max="13304" width="12.28515625" style="3" customWidth="1"/>
    <col min="13305" max="13307" width="0" style="3" hidden="1" customWidth="1"/>
    <col min="13308" max="13308" width="12.7109375" style="3" customWidth="1"/>
    <col min="13309" max="13309" width="12.42578125" style="3" customWidth="1"/>
    <col min="13310" max="13310" width="13.28515625" style="3" customWidth="1"/>
    <col min="13311" max="13311" width="12.42578125" style="3" customWidth="1"/>
    <col min="13312" max="13312" width="11.7109375" style="3" customWidth="1"/>
    <col min="13313" max="13313" width="11.42578125" style="3" customWidth="1"/>
    <col min="13314" max="13314" width="11.5703125" style="3" bestFit="1" customWidth="1"/>
    <col min="13315" max="13315" width="11.85546875" style="3" customWidth="1"/>
    <col min="13316" max="13316" width="12" style="3" customWidth="1"/>
    <col min="13317" max="13548" width="9.140625" style="3"/>
    <col min="13549" max="13549" width="5.7109375" style="3" customWidth="1"/>
    <col min="13550" max="13550" width="6.85546875" style="3" customWidth="1"/>
    <col min="13551" max="13551" width="50.140625" style="3" customWidth="1"/>
    <col min="13552" max="13553" width="11.42578125" style="3" customWidth="1"/>
    <col min="13554" max="13557" width="0" style="3" hidden="1" customWidth="1"/>
    <col min="13558" max="13558" width="13.140625" style="3" customWidth="1"/>
    <col min="13559" max="13559" width="12.42578125" style="3" customWidth="1"/>
    <col min="13560" max="13560" width="12.28515625" style="3" customWidth="1"/>
    <col min="13561" max="13563" width="0" style="3" hidden="1" customWidth="1"/>
    <col min="13564" max="13564" width="12.7109375" style="3" customWidth="1"/>
    <col min="13565" max="13565" width="12.42578125" style="3" customWidth="1"/>
    <col min="13566" max="13566" width="13.28515625" style="3" customWidth="1"/>
    <col min="13567" max="13567" width="12.42578125" style="3" customWidth="1"/>
    <col min="13568" max="13568" width="11.7109375" style="3" customWidth="1"/>
    <col min="13569" max="13569" width="11.42578125" style="3" customWidth="1"/>
    <col min="13570" max="13570" width="11.5703125" style="3" bestFit="1" customWidth="1"/>
    <col min="13571" max="13571" width="11.85546875" style="3" customWidth="1"/>
    <col min="13572" max="13572" width="12" style="3" customWidth="1"/>
    <col min="13573" max="13804" width="9.140625" style="3"/>
    <col min="13805" max="13805" width="5.7109375" style="3" customWidth="1"/>
    <col min="13806" max="13806" width="6.85546875" style="3" customWidth="1"/>
    <col min="13807" max="13807" width="50.140625" style="3" customWidth="1"/>
    <col min="13808" max="13809" width="11.42578125" style="3" customWidth="1"/>
    <col min="13810" max="13813" width="0" style="3" hidden="1" customWidth="1"/>
    <col min="13814" max="13814" width="13.140625" style="3" customWidth="1"/>
    <col min="13815" max="13815" width="12.42578125" style="3" customWidth="1"/>
    <col min="13816" max="13816" width="12.28515625" style="3" customWidth="1"/>
    <col min="13817" max="13819" width="0" style="3" hidden="1" customWidth="1"/>
    <col min="13820" max="13820" width="12.7109375" style="3" customWidth="1"/>
    <col min="13821" max="13821" width="12.42578125" style="3" customWidth="1"/>
    <col min="13822" max="13822" width="13.28515625" style="3" customWidth="1"/>
    <col min="13823" max="13823" width="12.42578125" style="3" customWidth="1"/>
    <col min="13824" max="13824" width="11.7109375" style="3" customWidth="1"/>
    <col min="13825" max="13825" width="11.42578125" style="3" customWidth="1"/>
    <col min="13826" max="13826" width="11.5703125" style="3" bestFit="1" customWidth="1"/>
    <col min="13827" max="13827" width="11.85546875" style="3" customWidth="1"/>
    <col min="13828" max="13828" width="12" style="3" customWidth="1"/>
    <col min="13829" max="14060" width="9.140625" style="3"/>
    <col min="14061" max="14061" width="5.7109375" style="3" customWidth="1"/>
    <col min="14062" max="14062" width="6.85546875" style="3" customWidth="1"/>
    <col min="14063" max="14063" width="50.140625" style="3" customWidth="1"/>
    <col min="14064" max="14065" width="11.42578125" style="3" customWidth="1"/>
    <col min="14066" max="14069" width="0" style="3" hidden="1" customWidth="1"/>
    <col min="14070" max="14070" width="13.140625" style="3" customWidth="1"/>
    <col min="14071" max="14071" width="12.42578125" style="3" customWidth="1"/>
    <col min="14072" max="14072" width="12.28515625" style="3" customWidth="1"/>
    <col min="14073" max="14075" width="0" style="3" hidden="1" customWidth="1"/>
    <col min="14076" max="14076" width="12.7109375" style="3" customWidth="1"/>
    <col min="14077" max="14077" width="12.42578125" style="3" customWidth="1"/>
    <col min="14078" max="14078" width="13.28515625" style="3" customWidth="1"/>
    <col min="14079" max="14079" width="12.42578125" style="3" customWidth="1"/>
    <col min="14080" max="14080" width="11.7109375" style="3" customWidth="1"/>
    <col min="14081" max="14081" width="11.42578125" style="3" customWidth="1"/>
    <col min="14082" max="14082" width="11.5703125" style="3" bestFit="1" customWidth="1"/>
    <col min="14083" max="14083" width="11.85546875" style="3" customWidth="1"/>
    <col min="14084" max="14084" width="12" style="3" customWidth="1"/>
    <col min="14085" max="14316" width="9.140625" style="3"/>
    <col min="14317" max="14317" width="5.7109375" style="3" customWidth="1"/>
    <col min="14318" max="14318" width="6.85546875" style="3" customWidth="1"/>
    <col min="14319" max="14319" width="50.140625" style="3" customWidth="1"/>
    <col min="14320" max="14321" width="11.42578125" style="3" customWidth="1"/>
    <col min="14322" max="14325" width="0" style="3" hidden="1" customWidth="1"/>
    <col min="14326" max="14326" width="13.140625" style="3" customWidth="1"/>
    <col min="14327" max="14327" width="12.42578125" style="3" customWidth="1"/>
    <col min="14328" max="14328" width="12.28515625" style="3" customWidth="1"/>
    <col min="14329" max="14331" width="0" style="3" hidden="1" customWidth="1"/>
    <col min="14332" max="14332" width="12.7109375" style="3" customWidth="1"/>
    <col min="14333" max="14333" width="12.42578125" style="3" customWidth="1"/>
    <col min="14334" max="14334" width="13.28515625" style="3" customWidth="1"/>
    <col min="14335" max="14335" width="12.42578125" style="3" customWidth="1"/>
    <col min="14336" max="14336" width="11.7109375" style="3" customWidth="1"/>
    <col min="14337" max="14337" width="11.42578125" style="3" customWidth="1"/>
    <col min="14338" max="14338" width="11.5703125" style="3" bestFit="1" customWidth="1"/>
    <col min="14339" max="14339" width="11.85546875" style="3" customWidth="1"/>
    <col min="14340" max="14340" width="12" style="3" customWidth="1"/>
    <col min="14341" max="14572" width="9.140625" style="3"/>
    <col min="14573" max="14573" width="5.7109375" style="3" customWidth="1"/>
    <col min="14574" max="14574" width="6.85546875" style="3" customWidth="1"/>
    <col min="14575" max="14575" width="50.140625" style="3" customWidth="1"/>
    <col min="14576" max="14577" width="11.42578125" style="3" customWidth="1"/>
    <col min="14578" max="14581" width="0" style="3" hidden="1" customWidth="1"/>
    <col min="14582" max="14582" width="13.140625" style="3" customWidth="1"/>
    <col min="14583" max="14583" width="12.42578125" style="3" customWidth="1"/>
    <col min="14584" max="14584" width="12.28515625" style="3" customWidth="1"/>
    <col min="14585" max="14587" width="0" style="3" hidden="1" customWidth="1"/>
    <col min="14588" max="14588" width="12.7109375" style="3" customWidth="1"/>
    <col min="14589" max="14589" width="12.42578125" style="3" customWidth="1"/>
    <col min="14590" max="14590" width="13.28515625" style="3" customWidth="1"/>
    <col min="14591" max="14591" width="12.42578125" style="3" customWidth="1"/>
    <col min="14592" max="14592" width="11.7109375" style="3" customWidth="1"/>
    <col min="14593" max="14593" width="11.42578125" style="3" customWidth="1"/>
    <col min="14594" max="14594" width="11.5703125" style="3" bestFit="1" customWidth="1"/>
    <col min="14595" max="14595" width="11.85546875" style="3" customWidth="1"/>
    <col min="14596" max="14596" width="12" style="3" customWidth="1"/>
    <col min="14597" max="14828" width="9.140625" style="3"/>
    <col min="14829" max="14829" width="5.7109375" style="3" customWidth="1"/>
    <col min="14830" max="14830" width="6.85546875" style="3" customWidth="1"/>
    <col min="14831" max="14831" width="50.140625" style="3" customWidth="1"/>
    <col min="14832" max="14833" width="11.42578125" style="3" customWidth="1"/>
    <col min="14834" max="14837" width="0" style="3" hidden="1" customWidth="1"/>
    <col min="14838" max="14838" width="13.140625" style="3" customWidth="1"/>
    <col min="14839" max="14839" width="12.42578125" style="3" customWidth="1"/>
    <col min="14840" max="14840" width="12.28515625" style="3" customWidth="1"/>
    <col min="14841" max="14843" width="0" style="3" hidden="1" customWidth="1"/>
    <col min="14844" max="14844" width="12.7109375" style="3" customWidth="1"/>
    <col min="14845" max="14845" width="12.42578125" style="3" customWidth="1"/>
    <col min="14846" max="14846" width="13.28515625" style="3" customWidth="1"/>
    <col min="14847" max="14847" width="12.42578125" style="3" customWidth="1"/>
    <col min="14848" max="14848" width="11.7109375" style="3" customWidth="1"/>
    <col min="14849" max="14849" width="11.42578125" style="3" customWidth="1"/>
    <col min="14850" max="14850" width="11.5703125" style="3" bestFit="1" customWidth="1"/>
    <col min="14851" max="14851" width="11.85546875" style="3" customWidth="1"/>
    <col min="14852" max="14852" width="12" style="3" customWidth="1"/>
    <col min="14853" max="15084" width="9.140625" style="3"/>
    <col min="15085" max="15085" width="5.7109375" style="3" customWidth="1"/>
    <col min="15086" max="15086" width="6.85546875" style="3" customWidth="1"/>
    <col min="15087" max="15087" width="50.140625" style="3" customWidth="1"/>
    <col min="15088" max="15089" width="11.42578125" style="3" customWidth="1"/>
    <col min="15090" max="15093" width="0" style="3" hidden="1" customWidth="1"/>
    <col min="15094" max="15094" width="13.140625" style="3" customWidth="1"/>
    <col min="15095" max="15095" width="12.42578125" style="3" customWidth="1"/>
    <col min="15096" max="15096" width="12.28515625" style="3" customWidth="1"/>
    <col min="15097" max="15099" width="0" style="3" hidden="1" customWidth="1"/>
    <col min="15100" max="15100" width="12.7109375" style="3" customWidth="1"/>
    <col min="15101" max="15101" width="12.42578125" style="3" customWidth="1"/>
    <col min="15102" max="15102" width="13.28515625" style="3" customWidth="1"/>
    <col min="15103" max="15103" width="12.42578125" style="3" customWidth="1"/>
    <col min="15104" max="15104" width="11.7109375" style="3" customWidth="1"/>
    <col min="15105" max="15105" width="11.42578125" style="3" customWidth="1"/>
    <col min="15106" max="15106" width="11.5703125" style="3" bestFit="1" customWidth="1"/>
    <col min="15107" max="15107" width="11.85546875" style="3" customWidth="1"/>
    <col min="15108" max="15108" width="12" style="3" customWidth="1"/>
    <col min="15109" max="15340" width="9.140625" style="3"/>
    <col min="15341" max="15341" width="5.7109375" style="3" customWidth="1"/>
    <col min="15342" max="15342" width="6.85546875" style="3" customWidth="1"/>
    <col min="15343" max="15343" width="50.140625" style="3" customWidth="1"/>
    <col min="15344" max="15345" width="11.42578125" style="3" customWidth="1"/>
    <col min="15346" max="15349" width="0" style="3" hidden="1" customWidth="1"/>
    <col min="15350" max="15350" width="13.140625" style="3" customWidth="1"/>
    <col min="15351" max="15351" width="12.42578125" style="3" customWidth="1"/>
    <col min="15352" max="15352" width="12.28515625" style="3" customWidth="1"/>
    <col min="15353" max="15355" width="0" style="3" hidden="1" customWidth="1"/>
    <col min="15356" max="15356" width="12.7109375" style="3" customWidth="1"/>
    <col min="15357" max="15357" width="12.42578125" style="3" customWidth="1"/>
    <col min="15358" max="15358" width="13.28515625" style="3" customWidth="1"/>
    <col min="15359" max="15359" width="12.42578125" style="3" customWidth="1"/>
    <col min="15360" max="15360" width="11.7109375" style="3" customWidth="1"/>
    <col min="15361" max="15361" width="11.42578125" style="3" customWidth="1"/>
    <col min="15362" max="15362" width="11.5703125" style="3" bestFit="1" customWidth="1"/>
    <col min="15363" max="15363" width="11.85546875" style="3" customWidth="1"/>
    <col min="15364" max="15364" width="12" style="3" customWidth="1"/>
    <col min="15365" max="15596" width="9.140625" style="3"/>
    <col min="15597" max="15597" width="5.7109375" style="3" customWidth="1"/>
    <col min="15598" max="15598" width="6.85546875" style="3" customWidth="1"/>
    <col min="15599" max="15599" width="50.140625" style="3" customWidth="1"/>
    <col min="15600" max="15601" width="11.42578125" style="3" customWidth="1"/>
    <col min="15602" max="15605" width="0" style="3" hidden="1" customWidth="1"/>
    <col min="15606" max="15606" width="13.140625" style="3" customWidth="1"/>
    <col min="15607" max="15607" width="12.42578125" style="3" customWidth="1"/>
    <col min="15608" max="15608" width="12.28515625" style="3" customWidth="1"/>
    <col min="15609" max="15611" width="0" style="3" hidden="1" customWidth="1"/>
    <col min="15612" max="15612" width="12.7109375" style="3" customWidth="1"/>
    <col min="15613" max="15613" width="12.42578125" style="3" customWidth="1"/>
    <col min="15614" max="15614" width="13.28515625" style="3" customWidth="1"/>
    <col min="15615" max="15615" width="12.42578125" style="3" customWidth="1"/>
    <col min="15616" max="15616" width="11.7109375" style="3" customWidth="1"/>
    <col min="15617" max="15617" width="11.42578125" style="3" customWidth="1"/>
    <col min="15618" max="15618" width="11.5703125" style="3" bestFit="1" customWidth="1"/>
    <col min="15619" max="15619" width="11.85546875" style="3" customWidth="1"/>
    <col min="15620" max="15620" width="12" style="3" customWidth="1"/>
    <col min="15621" max="15852" width="9.140625" style="3"/>
    <col min="15853" max="15853" width="5.7109375" style="3" customWidth="1"/>
    <col min="15854" max="15854" width="6.85546875" style="3" customWidth="1"/>
    <col min="15855" max="15855" width="50.140625" style="3" customWidth="1"/>
    <col min="15856" max="15857" width="11.42578125" style="3" customWidth="1"/>
    <col min="15858" max="15861" width="0" style="3" hidden="1" customWidth="1"/>
    <col min="15862" max="15862" width="13.140625" style="3" customWidth="1"/>
    <col min="15863" max="15863" width="12.42578125" style="3" customWidth="1"/>
    <col min="15864" max="15864" width="12.28515625" style="3" customWidth="1"/>
    <col min="15865" max="15867" width="0" style="3" hidden="1" customWidth="1"/>
    <col min="15868" max="15868" width="12.7109375" style="3" customWidth="1"/>
    <col min="15869" max="15869" width="12.42578125" style="3" customWidth="1"/>
    <col min="15870" max="15870" width="13.28515625" style="3" customWidth="1"/>
    <col min="15871" max="15871" width="12.42578125" style="3" customWidth="1"/>
    <col min="15872" max="15872" width="11.7109375" style="3" customWidth="1"/>
    <col min="15873" max="15873" width="11.42578125" style="3" customWidth="1"/>
    <col min="15874" max="15874" width="11.5703125" style="3" bestFit="1" customWidth="1"/>
    <col min="15875" max="15875" width="11.85546875" style="3" customWidth="1"/>
    <col min="15876" max="15876" width="12" style="3" customWidth="1"/>
    <col min="15877" max="16108" width="9.140625" style="3"/>
    <col min="16109" max="16109" width="5.7109375" style="3" customWidth="1"/>
    <col min="16110" max="16110" width="6.85546875" style="3" customWidth="1"/>
    <col min="16111" max="16111" width="50.140625" style="3" customWidth="1"/>
    <col min="16112" max="16113" width="11.42578125" style="3" customWidth="1"/>
    <col min="16114" max="16117" width="0" style="3" hidden="1" customWidth="1"/>
    <col min="16118" max="16118" width="13.140625" style="3" customWidth="1"/>
    <col min="16119" max="16119" width="12.42578125" style="3" customWidth="1"/>
    <col min="16120" max="16120" width="12.28515625" style="3" customWidth="1"/>
    <col min="16121" max="16123" width="0" style="3" hidden="1" customWidth="1"/>
    <col min="16124" max="16124" width="12.7109375" style="3" customWidth="1"/>
    <col min="16125" max="16125" width="12.42578125" style="3" customWidth="1"/>
    <col min="16126" max="16126" width="13.28515625" style="3" customWidth="1"/>
    <col min="16127" max="16127" width="12.42578125" style="3" customWidth="1"/>
    <col min="16128" max="16128" width="11.7109375" style="3" customWidth="1"/>
    <col min="16129" max="16129" width="11.42578125" style="3" customWidth="1"/>
    <col min="16130" max="16130" width="11.5703125" style="3" bestFit="1" customWidth="1"/>
    <col min="16131" max="16131" width="11.85546875" style="3" customWidth="1"/>
    <col min="16132" max="16132" width="12" style="3" customWidth="1"/>
    <col min="16133" max="16384" width="9.140625" style="3"/>
  </cols>
  <sheetData>
    <row r="1" spans="1:73" ht="9.75" customHeight="1"/>
    <row r="2" spans="1:73" ht="21.75" customHeight="1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77"/>
      <c r="N2" s="77"/>
      <c r="O2" s="77"/>
      <c r="P2" s="78"/>
      <c r="Q2" s="79"/>
      <c r="R2" s="124"/>
      <c r="S2" s="8"/>
      <c r="T2" s="8"/>
    </row>
    <row r="3" spans="1:73" ht="41.25" customHeight="1">
      <c r="A3" s="143" t="s">
        <v>46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80"/>
      <c r="N3" s="80"/>
      <c r="O3" s="80"/>
      <c r="P3" s="81"/>
      <c r="Q3" s="82"/>
      <c r="R3" s="125"/>
    </row>
    <row r="4" spans="1:73" ht="83.25" customHeight="1">
      <c r="A4" s="144" t="s">
        <v>1</v>
      </c>
      <c r="B4" s="144"/>
      <c r="C4" s="144"/>
      <c r="D4" s="76" t="s">
        <v>2</v>
      </c>
      <c r="E4" s="76" t="s">
        <v>3</v>
      </c>
      <c r="F4" s="16" t="s">
        <v>4</v>
      </c>
      <c r="G4" s="16" t="s">
        <v>5</v>
      </c>
      <c r="H4" s="16" t="s">
        <v>6</v>
      </c>
      <c r="I4" s="16" t="s">
        <v>42</v>
      </c>
      <c r="J4" s="16" t="s">
        <v>41</v>
      </c>
      <c r="K4" s="17" t="s">
        <v>48</v>
      </c>
      <c r="L4" s="17" t="s">
        <v>43</v>
      </c>
      <c r="M4" s="17" t="s">
        <v>43</v>
      </c>
      <c r="N4" s="17" t="s">
        <v>43</v>
      </c>
      <c r="O4" s="17" t="s">
        <v>43</v>
      </c>
      <c r="P4" s="17" t="s">
        <v>43</v>
      </c>
      <c r="Q4" s="17" t="s">
        <v>50</v>
      </c>
      <c r="R4" s="126" t="s">
        <v>49</v>
      </c>
      <c r="S4" s="1"/>
      <c r="U4" s="8"/>
    </row>
    <row r="5" spans="1:73" s="10" customFormat="1" ht="45" customHeight="1">
      <c r="A5" s="144" t="s">
        <v>7</v>
      </c>
      <c r="B5" s="144" t="s">
        <v>8</v>
      </c>
      <c r="C5" s="144"/>
      <c r="D5" s="18" t="s">
        <v>9</v>
      </c>
      <c r="E5" s="19" t="e">
        <f>E6+E7+#REF!</f>
        <v>#REF!</v>
      </c>
      <c r="F5" s="20" t="e">
        <f>F6+F7+#REF!</f>
        <v>#REF!</v>
      </c>
      <c r="G5" s="20">
        <f>G6+G7+G36</f>
        <v>5255127.1099999994</v>
      </c>
      <c r="H5" s="20">
        <f t="shared" ref="H5:K5" si="0">H6+H7+H36</f>
        <v>7136188.3971199999</v>
      </c>
      <c r="I5" s="20">
        <f t="shared" si="0"/>
        <v>7115543.6571199996</v>
      </c>
      <c r="J5" s="20">
        <f t="shared" si="0"/>
        <v>6386217.1000000006</v>
      </c>
      <c r="K5" s="20">
        <f t="shared" si="0"/>
        <v>6771746.1233440004</v>
      </c>
      <c r="L5" s="20" t="e">
        <f>L6+L7+#REF!</f>
        <v>#REF!</v>
      </c>
      <c r="M5" s="20" t="e">
        <f>M6+M7+#REF!</f>
        <v>#REF!</v>
      </c>
      <c r="N5" s="20" t="e">
        <f>N6+N7+#REF!</f>
        <v>#REF!</v>
      </c>
      <c r="O5" s="20" t="e">
        <f>O6+O7+#REF!</f>
        <v>#REF!</v>
      </c>
      <c r="P5" s="20" t="e">
        <f>P6+P7+#REF!</f>
        <v>#REF!</v>
      </c>
      <c r="Q5" s="20">
        <f t="shared" ref="Q5:Q13" si="1">(K5-H5)/H5*100</f>
        <v>-5.1069598151735995</v>
      </c>
      <c r="R5" s="127"/>
      <c r="S5" s="59"/>
      <c r="T5" s="9"/>
      <c r="U5" s="9"/>
      <c r="V5" s="9"/>
    </row>
    <row r="6" spans="1:73" s="10" customFormat="1" ht="24.75" customHeight="1">
      <c r="A6" s="144"/>
      <c r="B6" s="144"/>
      <c r="C6" s="144"/>
      <c r="D6" s="21" t="s">
        <v>10</v>
      </c>
      <c r="E6" s="22" t="e">
        <f>E9+#REF!+E12+E13+E16+E18+E19+E20+E21+E22+E23+E24+#REF!+E25+E26+E28+E29+#REF!+E30+#REF!+E34+E35</f>
        <v>#REF!</v>
      </c>
      <c r="F6" s="13" t="e">
        <f>F9+#REF!+F12+F13+F16+F18+F19+F20+F21+F22+F23+F24+#REF!+F25+F26+F28+F29+#REF!+F30+#REF!+F34+F35</f>
        <v>#REF!</v>
      </c>
      <c r="G6" s="13">
        <f>G9+G10+G12+G13+G16+G18+G19+G20+G21+G22+G23+G24+G25+G26+G28+G29+G30+G34+G35</f>
        <v>4888338.1099999994</v>
      </c>
      <c r="H6" s="13">
        <f t="shared" ref="H6:P6" si="2">H9+H10+H12+H13+H16+H18+H19+H20+H21+H22+H23+H24+H25+H26+H28+H29+H30+H34+H35</f>
        <v>6596673.59712</v>
      </c>
      <c r="I6" s="13">
        <f t="shared" si="2"/>
        <v>6677209.05712</v>
      </c>
      <c r="J6" s="13">
        <f t="shared" si="2"/>
        <v>6103598.8000000007</v>
      </c>
      <c r="K6" s="13">
        <f t="shared" si="2"/>
        <v>6162996.7033440005</v>
      </c>
      <c r="L6" s="13">
        <f t="shared" si="2"/>
        <v>-493074.79711999983</v>
      </c>
      <c r="M6" s="13">
        <f t="shared" si="2"/>
        <v>0</v>
      </c>
      <c r="N6" s="13">
        <f t="shared" si="2"/>
        <v>0</v>
      </c>
      <c r="O6" s="13">
        <f t="shared" si="2"/>
        <v>0</v>
      </c>
      <c r="P6" s="13">
        <f t="shared" si="2"/>
        <v>59397.903343999991</v>
      </c>
      <c r="Q6" s="136">
        <f t="shared" si="1"/>
        <v>-6.5741754141865654</v>
      </c>
      <c r="R6" s="141"/>
      <c r="S6" s="1"/>
      <c r="T6" s="9"/>
      <c r="U6" s="11"/>
      <c r="V6" s="11"/>
    </row>
    <row r="7" spans="1:73" s="10" customFormat="1" ht="24.75" customHeight="1">
      <c r="A7" s="144"/>
      <c r="B7" s="144"/>
      <c r="C7" s="144"/>
      <c r="D7" s="21" t="s">
        <v>11</v>
      </c>
      <c r="E7" s="22" t="e">
        <f>#REF!+#REF!+#REF!+E31+E32</f>
        <v>#REF!</v>
      </c>
      <c r="F7" s="13" t="e">
        <f>#REF!+#REF!+#REF!+F31+F32</f>
        <v>#REF!</v>
      </c>
      <c r="G7" s="13">
        <f>+G14+G31+G32</f>
        <v>366789</v>
      </c>
      <c r="H7" s="13">
        <f t="shared" ref="H7:P7" si="3">+H14+H31+H32</f>
        <v>539514.80000000005</v>
      </c>
      <c r="I7" s="13">
        <f t="shared" si="3"/>
        <v>438334.6</v>
      </c>
      <c r="J7" s="13">
        <f t="shared" si="3"/>
        <v>282618.3</v>
      </c>
      <c r="K7" s="13">
        <f t="shared" si="3"/>
        <v>608749.42000000004</v>
      </c>
      <c r="L7" s="13">
        <f t="shared" si="3"/>
        <v>-256896.5</v>
      </c>
      <c r="M7" s="13">
        <f t="shared" si="3"/>
        <v>0</v>
      </c>
      <c r="N7" s="13">
        <f t="shared" si="3"/>
        <v>0</v>
      </c>
      <c r="O7" s="13">
        <f t="shared" si="3"/>
        <v>0</v>
      </c>
      <c r="P7" s="13">
        <f t="shared" si="3"/>
        <v>326131.12</v>
      </c>
      <c r="Q7" s="136">
        <f t="shared" si="1"/>
        <v>12.832756395190639</v>
      </c>
      <c r="R7" s="141"/>
      <c r="S7" s="2"/>
      <c r="T7" s="9"/>
      <c r="U7" s="9"/>
      <c r="V7" s="9"/>
    </row>
    <row r="8" spans="1:73" s="34" customFormat="1" ht="39" customHeight="1">
      <c r="A8" s="29">
        <v>1016</v>
      </c>
      <c r="B8" s="137" t="s">
        <v>12</v>
      </c>
      <c r="C8" s="137"/>
      <c r="D8" s="137"/>
      <c r="E8" s="30">
        <f>SUM(E9:E9)</f>
        <v>45250.400000000001</v>
      </c>
      <c r="F8" s="31">
        <f>SUM(F9:F9)</f>
        <v>38077.199999999997</v>
      </c>
      <c r="G8" s="63">
        <f t="shared" ref="G8:P8" si="4">SUM(G9:G10)</f>
        <v>966862.74</v>
      </c>
      <c r="H8" s="63">
        <f t="shared" si="4"/>
        <v>1685569.9000000001</v>
      </c>
      <c r="I8" s="63">
        <f t="shared" si="4"/>
        <v>2051828.2</v>
      </c>
      <c r="J8" s="63">
        <f t="shared" si="4"/>
        <v>1663072.0000000002</v>
      </c>
      <c r="K8" s="63">
        <f t="shared" si="4"/>
        <v>1686961.4000000001</v>
      </c>
      <c r="L8" s="63">
        <f t="shared" si="4"/>
        <v>-22497.899999999907</v>
      </c>
      <c r="M8" s="63">
        <f t="shared" si="4"/>
        <v>0</v>
      </c>
      <c r="N8" s="63">
        <f t="shared" si="4"/>
        <v>0</v>
      </c>
      <c r="O8" s="63">
        <f t="shared" si="4"/>
        <v>0</v>
      </c>
      <c r="P8" s="63">
        <f t="shared" si="4"/>
        <v>23889.399999999994</v>
      </c>
      <c r="Q8" s="107">
        <f t="shared" si="1"/>
        <v>8.2553681102160159E-2</v>
      </c>
      <c r="R8" s="128"/>
      <c r="S8" s="32"/>
      <c r="T8" s="33"/>
      <c r="U8" s="33"/>
    </row>
    <row r="9" spans="1:73" s="40" customFormat="1" ht="58.5" customHeight="1">
      <c r="A9" s="74"/>
      <c r="B9" s="35">
        <v>1</v>
      </c>
      <c r="C9" s="36">
        <v>11001</v>
      </c>
      <c r="D9" s="25" t="s">
        <v>13</v>
      </c>
      <c r="E9" s="37">
        <v>45250.400000000001</v>
      </c>
      <c r="F9" s="38">
        <v>38077.199999999997</v>
      </c>
      <c r="G9" s="64">
        <v>41076.339999999997</v>
      </c>
      <c r="H9" s="65">
        <v>45461.8</v>
      </c>
      <c r="I9" s="66">
        <v>56003.5</v>
      </c>
      <c r="J9" s="65">
        <v>45461.8</v>
      </c>
      <c r="K9" s="65">
        <v>69351.199999999997</v>
      </c>
      <c r="L9" s="66">
        <f>J9-H9</f>
        <v>0</v>
      </c>
      <c r="M9" s="66"/>
      <c r="N9" s="66"/>
      <c r="O9" s="66"/>
      <c r="P9" s="67">
        <f>K9-J9</f>
        <v>23889.399999999994</v>
      </c>
      <c r="Q9" s="102">
        <f t="shared" si="1"/>
        <v>52.548293292390511</v>
      </c>
      <c r="R9" s="129" t="s">
        <v>52</v>
      </c>
      <c r="S9" s="26"/>
      <c r="U9" s="41"/>
    </row>
    <row r="10" spans="1:73" s="40" customFormat="1" ht="57.75" customHeight="1">
      <c r="A10" s="75"/>
      <c r="B10" s="91">
        <v>2</v>
      </c>
      <c r="C10" s="92">
        <v>11004</v>
      </c>
      <c r="D10" s="73" t="s">
        <v>14</v>
      </c>
      <c r="E10" s="37"/>
      <c r="F10" s="38"/>
      <c r="G10" s="64">
        <v>925786.4</v>
      </c>
      <c r="H10" s="65">
        <v>1640108.1</v>
      </c>
      <c r="I10" s="66">
        <v>1995824.7</v>
      </c>
      <c r="J10" s="65">
        <f>1640108.1-130000+107502.1</f>
        <v>1617610.2000000002</v>
      </c>
      <c r="K10" s="65">
        <f>1640108.1-130000+107502.1</f>
        <v>1617610.2000000002</v>
      </c>
      <c r="L10" s="66">
        <f>J10-H10</f>
        <v>-22497.899999999907</v>
      </c>
      <c r="M10" s="66"/>
      <c r="N10" s="66"/>
      <c r="O10" s="66"/>
      <c r="P10" s="67">
        <f>K10-J10</f>
        <v>0</v>
      </c>
      <c r="Q10" s="102">
        <f t="shared" si="1"/>
        <v>-1.3717327534691099</v>
      </c>
      <c r="R10" s="129" t="s">
        <v>53</v>
      </c>
      <c r="S10" s="26"/>
      <c r="U10" s="42"/>
    </row>
    <row r="11" spans="1:73" s="34" customFormat="1" ht="52.5" customHeight="1">
      <c r="A11" s="93" t="s">
        <v>15</v>
      </c>
      <c r="B11" s="145" t="s">
        <v>71</v>
      </c>
      <c r="C11" s="145"/>
      <c r="D11" s="145"/>
      <c r="E11" s="30">
        <f t="shared" ref="E11:F11" si="5">SUM(E12:E14)</f>
        <v>918111.39</v>
      </c>
      <c r="F11" s="31">
        <f t="shared" si="5"/>
        <v>1178166.1400000001</v>
      </c>
      <c r="G11" s="63">
        <f t="shared" ref="G11:P11" si="6">SUM(G12:G14)</f>
        <v>1046600.2</v>
      </c>
      <c r="H11" s="63">
        <f t="shared" si="6"/>
        <v>1164867.3</v>
      </c>
      <c r="I11" s="63">
        <f t="shared" si="6"/>
        <v>1136917.26</v>
      </c>
      <c r="J11" s="63">
        <f t="shared" si="6"/>
        <v>1064645.1000000001</v>
      </c>
      <c r="K11" s="63">
        <f t="shared" si="6"/>
        <v>1111153.3</v>
      </c>
      <c r="L11" s="63">
        <f t="shared" si="6"/>
        <v>-100222.19999999991</v>
      </c>
      <c r="M11" s="63">
        <f t="shared" si="6"/>
        <v>0</v>
      </c>
      <c r="N11" s="63">
        <f t="shared" si="6"/>
        <v>0</v>
      </c>
      <c r="O11" s="63">
        <f t="shared" si="6"/>
        <v>0</v>
      </c>
      <c r="P11" s="63">
        <f t="shared" si="6"/>
        <v>46508.199999999953</v>
      </c>
      <c r="Q11" s="108">
        <f t="shared" si="1"/>
        <v>-4.6111690147023614</v>
      </c>
      <c r="R11" s="130"/>
      <c r="S11" s="32"/>
      <c r="U11" s="45"/>
    </row>
    <row r="12" spans="1:73" s="40" customFormat="1" ht="61.5" customHeight="1">
      <c r="A12" s="74"/>
      <c r="B12" s="35">
        <v>3</v>
      </c>
      <c r="C12" s="47">
        <v>11001</v>
      </c>
      <c r="D12" s="25" t="s">
        <v>16</v>
      </c>
      <c r="E12" s="37">
        <v>834381.1</v>
      </c>
      <c r="F12" s="38">
        <v>1066981.51</v>
      </c>
      <c r="G12" s="66">
        <v>939929.1</v>
      </c>
      <c r="H12" s="66">
        <v>1065824.7</v>
      </c>
      <c r="I12" s="66">
        <f>1065824.7-13992.6-30085.54</f>
        <v>1021746.5599999998</v>
      </c>
      <c r="J12" s="66">
        <v>964948.3</v>
      </c>
      <c r="K12" s="66">
        <v>1004251.5</v>
      </c>
      <c r="L12" s="66">
        <f>J12-H12</f>
        <v>-100876.39999999991</v>
      </c>
      <c r="M12" s="66"/>
      <c r="N12" s="66"/>
      <c r="O12" s="66"/>
      <c r="P12" s="66">
        <f>K12-J12</f>
        <v>39303.199999999953</v>
      </c>
      <c r="Q12" s="102">
        <f t="shared" si="1"/>
        <v>-5.7770475763978784</v>
      </c>
      <c r="R12" s="131" t="s">
        <v>54</v>
      </c>
      <c r="S12" s="28"/>
      <c r="T12" s="34"/>
      <c r="U12" s="45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</row>
    <row r="13" spans="1:73" s="40" customFormat="1" ht="43.5" customHeight="1">
      <c r="A13" s="75"/>
      <c r="B13" s="35">
        <v>4</v>
      </c>
      <c r="C13" s="47">
        <v>11002</v>
      </c>
      <c r="D13" s="24" t="s">
        <v>17</v>
      </c>
      <c r="E13" s="37">
        <v>71402.66</v>
      </c>
      <c r="F13" s="38">
        <v>97486.33</v>
      </c>
      <c r="G13" s="66">
        <v>91155.4</v>
      </c>
      <c r="H13" s="66">
        <v>99042.6</v>
      </c>
      <c r="I13" s="66">
        <v>99042.6</v>
      </c>
      <c r="J13" s="66">
        <v>99696.8</v>
      </c>
      <c r="K13" s="66">
        <v>99696.8</v>
      </c>
      <c r="L13" s="66">
        <f>J13-H13</f>
        <v>654.19999999999709</v>
      </c>
      <c r="M13" s="66"/>
      <c r="N13" s="66"/>
      <c r="O13" s="66"/>
      <c r="P13" s="66">
        <f t="shared" ref="P13:P14" si="7">K13-J13</f>
        <v>0</v>
      </c>
      <c r="Q13" s="102">
        <f t="shared" si="1"/>
        <v>0.66052385539151548</v>
      </c>
      <c r="R13" s="129" t="s">
        <v>55</v>
      </c>
      <c r="S13" s="26"/>
      <c r="T13" s="26"/>
      <c r="U13" s="26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</row>
    <row r="14" spans="1:73" s="40" customFormat="1" ht="50.25" customHeight="1">
      <c r="A14" s="43"/>
      <c r="B14" s="35">
        <v>5</v>
      </c>
      <c r="C14" s="47">
        <v>31001</v>
      </c>
      <c r="D14" s="25" t="s">
        <v>18</v>
      </c>
      <c r="E14" s="48">
        <v>12327.63</v>
      </c>
      <c r="F14" s="38">
        <v>13698.3</v>
      </c>
      <c r="G14" s="66">
        <v>15515.7</v>
      </c>
      <c r="H14" s="66">
        <v>0</v>
      </c>
      <c r="I14" s="66">
        <v>16128.1</v>
      </c>
      <c r="J14" s="66">
        <v>0</v>
      </c>
      <c r="K14" s="66">
        <v>7205</v>
      </c>
      <c r="L14" s="66">
        <f>J14-H14</f>
        <v>0</v>
      </c>
      <c r="M14" s="66"/>
      <c r="N14" s="66"/>
      <c r="O14" s="66"/>
      <c r="P14" s="67">
        <f t="shared" si="7"/>
        <v>7205</v>
      </c>
      <c r="Q14" s="106">
        <v>0</v>
      </c>
      <c r="R14" s="23" t="s">
        <v>47</v>
      </c>
      <c r="S14" s="26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</row>
    <row r="15" spans="1:73" s="34" customFormat="1" ht="36.75" customHeight="1">
      <c r="A15" s="44" t="s">
        <v>19</v>
      </c>
      <c r="B15" s="137" t="s">
        <v>20</v>
      </c>
      <c r="C15" s="137"/>
      <c r="D15" s="137"/>
      <c r="E15" s="30">
        <f>+E16</f>
        <v>200162.48</v>
      </c>
      <c r="F15" s="31">
        <f>+F16</f>
        <v>149471.35999999999</v>
      </c>
      <c r="G15" s="63">
        <f>+G16</f>
        <v>0</v>
      </c>
      <c r="H15" s="63">
        <f t="shared" ref="H15:P15" si="8">+H16</f>
        <v>524328</v>
      </c>
      <c r="I15" s="63">
        <f t="shared" si="8"/>
        <v>458612.5</v>
      </c>
      <c r="J15" s="63">
        <f t="shared" si="8"/>
        <v>150000</v>
      </c>
      <c r="K15" s="63">
        <f t="shared" si="8"/>
        <v>108199</v>
      </c>
      <c r="L15" s="63">
        <f t="shared" si="8"/>
        <v>-374328</v>
      </c>
      <c r="M15" s="63">
        <f t="shared" si="8"/>
        <v>0</v>
      </c>
      <c r="N15" s="63">
        <f t="shared" si="8"/>
        <v>0</v>
      </c>
      <c r="O15" s="63">
        <f t="shared" si="8"/>
        <v>0</v>
      </c>
      <c r="P15" s="63">
        <f t="shared" si="8"/>
        <v>-41801</v>
      </c>
      <c r="Q15" s="63">
        <f t="shared" ref="Q15:Q35" si="9">(K15-H15)/H15*100</f>
        <v>-79.364252910391968</v>
      </c>
      <c r="R15" s="130"/>
      <c r="S15" s="32"/>
    </row>
    <row r="16" spans="1:73" s="40" customFormat="1" ht="65.25" customHeight="1">
      <c r="A16" s="94"/>
      <c r="B16" s="94">
        <v>6</v>
      </c>
      <c r="C16" s="95">
        <v>12001</v>
      </c>
      <c r="D16" s="96" t="s">
        <v>21</v>
      </c>
      <c r="E16" s="97">
        <v>200162.48</v>
      </c>
      <c r="F16" s="98">
        <v>149471.35999999999</v>
      </c>
      <c r="G16" s="99">
        <v>0</v>
      </c>
      <c r="H16" s="100">
        <v>524328</v>
      </c>
      <c r="I16" s="71">
        <f>524328-29173-36542.5</f>
        <v>458612.5</v>
      </c>
      <c r="J16" s="71">
        <v>150000</v>
      </c>
      <c r="K16" s="71">
        <v>108199</v>
      </c>
      <c r="L16" s="71">
        <f>J16-H16</f>
        <v>-374328</v>
      </c>
      <c r="M16" s="71"/>
      <c r="N16" s="71"/>
      <c r="O16" s="71"/>
      <c r="P16" s="101">
        <f>K16-J16</f>
        <v>-41801</v>
      </c>
      <c r="Q16" s="71">
        <f t="shared" si="9"/>
        <v>-79.364252910391968</v>
      </c>
      <c r="R16" s="131" t="s">
        <v>56</v>
      </c>
      <c r="S16" s="26"/>
    </row>
    <row r="17" spans="1:19" s="34" customFormat="1" ht="36.75" customHeight="1">
      <c r="A17" s="70" t="s">
        <v>22</v>
      </c>
      <c r="B17" s="145" t="s">
        <v>23</v>
      </c>
      <c r="C17" s="145"/>
      <c r="D17" s="145"/>
      <c r="E17" s="30">
        <f t="shared" ref="E17:P17" si="10">SUM(E18:E26)</f>
        <v>857929.89999999991</v>
      </c>
      <c r="F17" s="31">
        <f t="shared" si="10"/>
        <v>1356228.26</v>
      </c>
      <c r="G17" s="63">
        <f t="shared" si="10"/>
        <v>1063082.7</v>
      </c>
      <c r="H17" s="63">
        <f t="shared" si="10"/>
        <v>1254189.9999999998</v>
      </c>
      <c r="I17" s="63">
        <f t="shared" si="10"/>
        <v>1071174.3</v>
      </c>
      <c r="J17" s="63">
        <f t="shared" si="10"/>
        <v>1254189.9999999998</v>
      </c>
      <c r="K17" s="63">
        <f>SUM(K18:K26)</f>
        <v>1292196.403344</v>
      </c>
      <c r="L17" s="63">
        <f t="shared" si="10"/>
        <v>0</v>
      </c>
      <c r="M17" s="63">
        <f t="shared" si="10"/>
        <v>0</v>
      </c>
      <c r="N17" s="63">
        <f t="shared" si="10"/>
        <v>0</v>
      </c>
      <c r="O17" s="63">
        <f t="shared" si="10"/>
        <v>0</v>
      </c>
      <c r="P17" s="63">
        <f t="shared" si="10"/>
        <v>38006.40334400002</v>
      </c>
      <c r="Q17" s="63">
        <f t="shared" si="9"/>
        <v>3.0303545191717549</v>
      </c>
      <c r="R17" s="130"/>
      <c r="S17" s="32"/>
    </row>
    <row r="18" spans="1:19" s="40" customFormat="1" ht="74.25" customHeight="1">
      <c r="A18" s="53"/>
      <c r="B18" s="49">
        <v>7</v>
      </c>
      <c r="C18" s="50">
        <v>11002</v>
      </c>
      <c r="D18" s="24" t="s">
        <v>24</v>
      </c>
      <c r="E18" s="51">
        <v>800</v>
      </c>
      <c r="F18" s="39">
        <v>114375.76</v>
      </c>
      <c r="G18" s="66">
        <v>60636.4</v>
      </c>
      <c r="H18" s="65">
        <f>'[1]1'!N18</f>
        <v>208238.5</v>
      </c>
      <c r="I18" s="66">
        <v>0</v>
      </c>
      <c r="J18" s="65">
        <v>208238.5</v>
      </c>
      <c r="K18" s="65">
        <v>118163.23000000001</v>
      </c>
      <c r="L18" s="66">
        <f t="shared" ref="L18:L26" si="11">J18-H18</f>
        <v>0</v>
      </c>
      <c r="M18" s="66"/>
      <c r="N18" s="66"/>
      <c r="O18" s="66"/>
      <c r="P18" s="67">
        <f t="shared" ref="P18:P30" si="12">K18-J18</f>
        <v>-90075.26999999999</v>
      </c>
      <c r="Q18" s="66">
        <f t="shared" si="9"/>
        <v>-43.255819649104268</v>
      </c>
      <c r="R18" s="132" t="s">
        <v>57</v>
      </c>
      <c r="S18" s="54"/>
    </row>
    <row r="19" spans="1:19" s="40" customFormat="1" ht="93" customHeight="1">
      <c r="A19" s="53"/>
      <c r="B19" s="49">
        <v>8</v>
      </c>
      <c r="C19" s="50">
        <v>11003</v>
      </c>
      <c r="D19" s="24" t="s">
        <v>25</v>
      </c>
      <c r="E19" s="51">
        <v>7590</v>
      </c>
      <c r="F19" s="39">
        <v>6690</v>
      </c>
      <c r="G19" s="66">
        <v>7590</v>
      </c>
      <c r="H19" s="65">
        <v>7590.4</v>
      </c>
      <c r="I19" s="66">
        <v>7590.4</v>
      </c>
      <c r="J19" s="65">
        <v>7590.4</v>
      </c>
      <c r="K19" s="65">
        <v>7590.4</v>
      </c>
      <c r="L19" s="66">
        <f t="shared" si="11"/>
        <v>0</v>
      </c>
      <c r="M19" s="66"/>
      <c r="N19" s="66"/>
      <c r="O19" s="66"/>
      <c r="P19" s="67">
        <f t="shared" si="12"/>
        <v>0</v>
      </c>
      <c r="Q19" s="66">
        <f t="shared" si="9"/>
        <v>0</v>
      </c>
      <c r="R19" s="132" t="s">
        <v>44</v>
      </c>
      <c r="S19" s="54"/>
    </row>
    <row r="20" spans="1:19" s="40" customFormat="1" ht="53.25" customHeight="1">
      <c r="A20" s="53"/>
      <c r="B20" s="49">
        <v>9</v>
      </c>
      <c r="C20" s="50">
        <v>11004</v>
      </c>
      <c r="D20" s="25" t="s">
        <v>26</v>
      </c>
      <c r="E20" s="55">
        <v>252666.4</v>
      </c>
      <c r="F20" s="39">
        <v>372692.7</v>
      </c>
      <c r="G20" s="66">
        <v>303897.7</v>
      </c>
      <c r="H20" s="65">
        <v>303897.7</v>
      </c>
      <c r="I20" s="66">
        <v>329120.5</v>
      </c>
      <c r="J20" s="65">
        <v>303897.7</v>
      </c>
      <c r="K20" s="65">
        <v>431979.37334400002</v>
      </c>
      <c r="L20" s="65">
        <f t="shared" si="11"/>
        <v>0</v>
      </c>
      <c r="M20" s="65"/>
      <c r="N20" s="65"/>
      <c r="O20" s="65"/>
      <c r="P20" s="65">
        <f t="shared" si="12"/>
        <v>128081.67334400001</v>
      </c>
      <c r="Q20" s="66">
        <f t="shared" si="9"/>
        <v>42.146312178078347</v>
      </c>
      <c r="R20" s="23" t="s">
        <v>58</v>
      </c>
      <c r="S20" s="26"/>
    </row>
    <row r="21" spans="1:19" s="40" customFormat="1" ht="54.75" customHeight="1">
      <c r="A21" s="53"/>
      <c r="B21" s="49">
        <v>10</v>
      </c>
      <c r="C21" s="50">
        <v>11005</v>
      </c>
      <c r="D21" s="24" t="s">
        <v>27</v>
      </c>
      <c r="E21" s="51">
        <v>136209.20000000001</v>
      </c>
      <c r="F21" s="39">
        <v>201475.3</v>
      </c>
      <c r="G21" s="66">
        <v>157938.29999999999</v>
      </c>
      <c r="H21" s="65">
        <v>164366.29999999999</v>
      </c>
      <c r="I21" s="66">
        <v>164366.29999999999</v>
      </c>
      <c r="J21" s="65">
        <v>164366.29999999999</v>
      </c>
      <c r="K21" s="65">
        <v>164366.29999999999</v>
      </c>
      <c r="L21" s="66">
        <f t="shared" si="11"/>
        <v>0</v>
      </c>
      <c r="M21" s="66"/>
      <c r="N21" s="66"/>
      <c r="O21" s="66"/>
      <c r="P21" s="67">
        <f t="shared" si="12"/>
        <v>0</v>
      </c>
      <c r="Q21" s="66">
        <f t="shared" si="9"/>
        <v>0</v>
      </c>
      <c r="R21" s="23" t="s">
        <v>59</v>
      </c>
      <c r="S21" s="26"/>
    </row>
    <row r="22" spans="1:19" s="40" customFormat="1" ht="51" customHeight="1">
      <c r="A22" s="53"/>
      <c r="B22" s="49">
        <v>11</v>
      </c>
      <c r="C22" s="50">
        <v>11006</v>
      </c>
      <c r="D22" s="24" t="s">
        <v>28</v>
      </c>
      <c r="E22" s="51">
        <v>140288</v>
      </c>
      <c r="F22" s="39">
        <v>190339.5</v>
      </c>
      <c r="G22" s="66">
        <v>156800</v>
      </c>
      <c r="H22" s="65">
        <v>185280.7</v>
      </c>
      <c r="I22" s="66">
        <v>185280.7</v>
      </c>
      <c r="J22" s="65">
        <v>185280.7</v>
      </c>
      <c r="K22" s="65">
        <v>185280.7</v>
      </c>
      <c r="L22" s="66">
        <f t="shared" si="11"/>
        <v>0</v>
      </c>
      <c r="M22" s="66"/>
      <c r="N22" s="66"/>
      <c r="O22" s="66"/>
      <c r="P22" s="67">
        <f t="shared" si="12"/>
        <v>0</v>
      </c>
      <c r="Q22" s="66">
        <f t="shared" si="9"/>
        <v>0</v>
      </c>
      <c r="R22" s="23" t="s">
        <v>60</v>
      </c>
      <c r="S22" s="26"/>
    </row>
    <row r="23" spans="1:19" s="40" customFormat="1" ht="51.75" customHeight="1">
      <c r="A23" s="53"/>
      <c r="B23" s="49">
        <v>12</v>
      </c>
      <c r="C23" s="50">
        <v>11007</v>
      </c>
      <c r="D23" s="24" t="s">
        <v>29</v>
      </c>
      <c r="E23" s="51">
        <v>127406.1</v>
      </c>
      <c r="F23" s="39">
        <v>188497.7</v>
      </c>
      <c r="G23" s="66">
        <v>152887.29999999999</v>
      </c>
      <c r="H23" s="65">
        <v>152887.29999999999</v>
      </c>
      <c r="I23" s="66">
        <v>152887.29999999999</v>
      </c>
      <c r="J23" s="66">
        <v>152887.29999999999</v>
      </c>
      <c r="K23" s="66">
        <v>152887.29999999999</v>
      </c>
      <c r="L23" s="66">
        <f t="shared" si="11"/>
        <v>0</v>
      </c>
      <c r="M23" s="66"/>
      <c r="N23" s="66"/>
      <c r="O23" s="66"/>
      <c r="P23" s="67">
        <f t="shared" si="12"/>
        <v>0</v>
      </c>
      <c r="Q23" s="66">
        <f t="shared" si="9"/>
        <v>0</v>
      </c>
      <c r="R23" s="23" t="s">
        <v>61</v>
      </c>
      <c r="S23" s="26"/>
    </row>
    <row r="24" spans="1:19" s="40" customFormat="1" ht="50.25" customHeight="1">
      <c r="A24" s="53"/>
      <c r="B24" s="49">
        <v>13</v>
      </c>
      <c r="C24" s="50">
        <v>11008</v>
      </c>
      <c r="D24" s="24" t="s">
        <v>30</v>
      </c>
      <c r="E24" s="51">
        <v>44700</v>
      </c>
      <c r="F24" s="39">
        <v>73869.100000000006</v>
      </c>
      <c r="G24" s="66">
        <v>54283.3</v>
      </c>
      <c r="H24" s="65">
        <v>55404.9</v>
      </c>
      <c r="I24" s="66">
        <v>55404.9</v>
      </c>
      <c r="J24" s="65">
        <v>55404.9</v>
      </c>
      <c r="K24" s="65">
        <v>55404.9</v>
      </c>
      <c r="L24" s="66">
        <f t="shared" si="11"/>
        <v>0</v>
      </c>
      <c r="M24" s="66"/>
      <c r="N24" s="66"/>
      <c r="O24" s="66"/>
      <c r="P24" s="67">
        <f t="shared" si="12"/>
        <v>0</v>
      </c>
      <c r="Q24" s="66">
        <f t="shared" si="9"/>
        <v>0</v>
      </c>
      <c r="R24" s="23" t="s">
        <v>62</v>
      </c>
      <c r="S24" s="26"/>
    </row>
    <row r="25" spans="1:19" s="40" customFormat="1" ht="65.25" customHeight="1">
      <c r="A25" s="53"/>
      <c r="B25" s="49">
        <v>14</v>
      </c>
      <c r="C25" s="50">
        <v>11010</v>
      </c>
      <c r="D25" s="24" t="s">
        <v>31</v>
      </c>
      <c r="E25" s="51">
        <v>141270.20000000001</v>
      </c>
      <c r="F25" s="39">
        <v>201288.2</v>
      </c>
      <c r="G25" s="66">
        <v>162049.70000000001</v>
      </c>
      <c r="H25" s="65">
        <v>169524.2</v>
      </c>
      <c r="I25" s="66">
        <v>169524.2</v>
      </c>
      <c r="J25" s="65">
        <v>169524.2</v>
      </c>
      <c r="K25" s="65">
        <v>169524.2</v>
      </c>
      <c r="L25" s="66">
        <f t="shared" si="11"/>
        <v>0</v>
      </c>
      <c r="M25" s="66"/>
      <c r="N25" s="66"/>
      <c r="O25" s="66"/>
      <c r="P25" s="66">
        <f t="shared" si="12"/>
        <v>0</v>
      </c>
      <c r="Q25" s="66">
        <f t="shared" si="9"/>
        <v>0</v>
      </c>
      <c r="R25" s="133" t="s">
        <v>63</v>
      </c>
      <c r="S25" s="26"/>
    </row>
    <row r="26" spans="1:19" s="40" customFormat="1" ht="81.75" customHeight="1">
      <c r="A26" s="56"/>
      <c r="B26" s="49">
        <v>15</v>
      </c>
      <c r="C26" s="104">
        <v>12001</v>
      </c>
      <c r="D26" s="105" t="s">
        <v>32</v>
      </c>
      <c r="E26" s="112">
        <v>7000</v>
      </c>
      <c r="F26" s="111">
        <v>7000</v>
      </c>
      <c r="G26" s="71">
        <v>7000</v>
      </c>
      <c r="H26" s="100">
        <v>7000</v>
      </c>
      <c r="I26" s="71">
        <v>7000</v>
      </c>
      <c r="J26" s="100">
        <v>7000</v>
      </c>
      <c r="K26" s="100">
        <v>7000</v>
      </c>
      <c r="L26" s="71">
        <f t="shared" si="11"/>
        <v>0</v>
      </c>
      <c r="M26" s="71"/>
      <c r="N26" s="71"/>
      <c r="O26" s="71"/>
      <c r="P26" s="71">
        <f t="shared" si="12"/>
        <v>0</v>
      </c>
      <c r="Q26" s="102">
        <f t="shared" si="9"/>
        <v>0</v>
      </c>
      <c r="R26" s="103" t="s">
        <v>51</v>
      </c>
      <c r="S26" s="52"/>
    </row>
    <row r="27" spans="1:19" s="34" customFormat="1" ht="29.25" customHeight="1">
      <c r="A27" s="29" t="s">
        <v>33</v>
      </c>
      <c r="B27" s="137" t="s">
        <v>34</v>
      </c>
      <c r="C27" s="137"/>
      <c r="D27" s="137"/>
      <c r="E27" s="30">
        <f t="shared" ref="E27:P27" si="13">SUM(E28:E32)</f>
        <v>534546.9</v>
      </c>
      <c r="F27" s="31">
        <f t="shared" si="13"/>
        <v>1697679.65</v>
      </c>
      <c r="G27" s="63">
        <f t="shared" si="13"/>
        <v>1836453.17</v>
      </c>
      <c r="H27" s="63">
        <f t="shared" si="13"/>
        <v>2162366.0971199996</v>
      </c>
      <c r="I27" s="63">
        <f t="shared" si="13"/>
        <v>2041651.5971199998</v>
      </c>
      <c r="J27" s="63">
        <f t="shared" si="13"/>
        <v>1909442.9</v>
      </c>
      <c r="K27" s="63">
        <f t="shared" si="13"/>
        <v>2228368.92</v>
      </c>
      <c r="L27" s="63">
        <f t="shared" si="13"/>
        <v>-252923.19712000003</v>
      </c>
      <c r="M27" s="63">
        <f t="shared" si="13"/>
        <v>0</v>
      </c>
      <c r="N27" s="63">
        <f t="shared" si="13"/>
        <v>0</v>
      </c>
      <c r="O27" s="63">
        <f t="shared" si="13"/>
        <v>0</v>
      </c>
      <c r="P27" s="63">
        <f t="shared" si="13"/>
        <v>318926.02</v>
      </c>
      <c r="Q27" s="63">
        <f t="shared" si="9"/>
        <v>3.0523426614904769</v>
      </c>
      <c r="R27" s="134"/>
      <c r="S27" s="57"/>
    </row>
    <row r="28" spans="1:19" s="40" customFormat="1" ht="57" customHeight="1">
      <c r="A28" s="109"/>
      <c r="B28" s="35">
        <v>16</v>
      </c>
      <c r="C28" s="95">
        <v>11001</v>
      </c>
      <c r="D28" s="96" t="s">
        <v>35</v>
      </c>
      <c r="E28" s="97">
        <v>58992.1</v>
      </c>
      <c r="F28" s="98">
        <v>170293.17</v>
      </c>
      <c r="G28" s="99">
        <v>142147.97</v>
      </c>
      <c r="H28" s="100">
        <v>243654.49712000001</v>
      </c>
      <c r="I28" s="71">
        <f>243654.49712-3406.2</f>
        <v>240248.29712</v>
      </c>
      <c r="J28" s="100">
        <v>247627.8</v>
      </c>
      <c r="K28" s="100">
        <v>247627.7</v>
      </c>
      <c r="L28" s="71">
        <f t="shared" ref="L28:L32" si="14">J28-H28</f>
        <v>3973.3028799999738</v>
      </c>
      <c r="M28" s="71"/>
      <c r="N28" s="71"/>
      <c r="O28" s="71"/>
      <c r="P28" s="101">
        <f t="shared" si="12"/>
        <v>-9.9999999976716936E-2</v>
      </c>
      <c r="Q28" s="71">
        <f t="shared" si="9"/>
        <v>1.6306708585161849</v>
      </c>
      <c r="R28" s="129" t="s">
        <v>64</v>
      </c>
      <c r="S28" s="26"/>
    </row>
    <row r="29" spans="1:19" s="40" customFormat="1" ht="44.25" customHeight="1">
      <c r="A29" s="110"/>
      <c r="B29" s="113">
        <v>17</v>
      </c>
      <c r="C29" s="114">
        <v>11002</v>
      </c>
      <c r="D29" s="115" t="s">
        <v>36</v>
      </c>
      <c r="E29" s="116">
        <v>475554.8</v>
      </c>
      <c r="F29" s="117">
        <v>1170656.3</v>
      </c>
      <c r="G29" s="118">
        <v>1335485.8999999999</v>
      </c>
      <c r="H29" s="119">
        <v>1335485.8999999999</v>
      </c>
      <c r="I29" s="120">
        <v>1335485.8999999999</v>
      </c>
      <c r="J29" s="120">
        <v>1335485.8999999999</v>
      </c>
      <c r="K29" s="120">
        <v>1335485.8999999999</v>
      </c>
      <c r="L29" s="120">
        <f t="shared" si="14"/>
        <v>0</v>
      </c>
      <c r="M29" s="120"/>
      <c r="N29" s="120"/>
      <c r="O29" s="120"/>
      <c r="P29" s="121">
        <f t="shared" si="12"/>
        <v>0</v>
      </c>
      <c r="Q29" s="122">
        <f t="shared" si="9"/>
        <v>0</v>
      </c>
      <c r="R29" s="135" t="s">
        <v>65</v>
      </c>
      <c r="S29" s="26"/>
    </row>
    <row r="30" spans="1:19" s="40" customFormat="1" ht="68.25" customHeight="1">
      <c r="A30" s="110"/>
      <c r="B30" s="35">
        <v>18</v>
      </c>
      <c r="C30" s="47">
        <v>11004</v>
      </c>
      <c r="D30" s="27" t="s">
        <v>37</v>
      </c>
      <c r="E30" s="48"/>
      <c r="F30" s="38">
        <v>10422</v>
      </c>
      <c r="G30" s="64">
        <v>7546</v>
      </c>
      <c r="H30" s="65">
        <v>43710.9</v>
      </c>
      <c r="I30" s="66">
        <v>43710.9</v>
      </c>
      <c r="J30" s="66">
        <v>43710.9</v>
      </c>
      <c r="K30" s="66">
        <v>43710.9</v>
      </c>
      <c r="L30" s="66">
        <f t="shared" si="14"/>
        <v>0</v>
      </c>
      <c r="M30" s="66"/>
      <c r="N30" s="66"/>
      <c r="O30" s="66"/>
      <c r="P30" s="67">
        <f t="shared" si="12"/>
        <v>0</v>
      </c>
      <c r="Q30" s="66">
        <f t="shared" si="9"/>
        <v>0</v>
      </c>
      <c r="R30" s="132" t="s">
        <v>66</v>
      </c>
      <c r="S30" s="52"/>
    </row>
    <row r="31" spans="1:19" s="40" customFormat="1" ht="65.25" customHeight="1">
      <c r="A31" s="110"/>
      <c r="B31" s="35">
        <v>19</v>
      </c>
      <c r="C31" s="47">
        <v>32001</v>
      </c>
      <c r="D31" s="24" t="s">
        <v>38</v>
      </c>
      <c r="E31" s="37">
        <v>0</v>
      </c>
      <c r="F31" s="38">
        <v>346308.18</v>
      </c>
      <c r="G31" s="64">
        <v>282618.3</v>
      </c>
      <c r="H31" s="65">
        <f>'[1]1'!N38</f>
        <v>413781.5</v>
      </c>
      <c r="I31" s="66">
        <v>375421.5</v>
      </c>
      <c r="J31" s="66">
        <v>282618.3</v>
      </c>
      <c r="K31" s="66">
        <v>413011.7</v>
      </c>
      <c r="L31" s="66">
        <f t="shared" si="14"/>
        <v>-131163.20000000001</v>
      </c>
      <c r="M31" s="66"/>
      <c r="N31" s="66"/>
      <c r="O31" s="66"/>
      <c r="P31" s="67">
        <f>K31-J31</f>
        <v>130393.40000000002</v>
      </c>
      <c r="Q31" s="66">
        <f t="shared" si="9"/>
        <v>-0.18604021687774547</v>
      </c>
      <c r="R31" s="132" t="s">
        <v>67</v>
      </c>
      <c r="S31" s="52"/>
    </row>
    <row r="32" spans="1:19" s="40" customFormat="1" ht="84.75" customHeight="1">
      <c r="A32" s="43"/>
      <c r="B32" s="35">
        <v>20</v>
      </c>
      <c r="C32" s="47">
        <v>32002</v>
      </c>
      <c r="D32" s="24" t="s">
        <v>39</v>
      </c>
      <c r="E32" s="37">
        <v>0</v>
      </c>
      <c r="F32" s="38">
        <v>0</v>
      </c>
      <c r="G32" s="64">
        <v>68655</v>
      </c>
      <c r="H32" s="65">
        <f>'[1]1'!N39</f>
        <v>125733.3</v>
      </c>
      <c r="I32" s="66">
        <v>46785</v>
      </c>
      <c r="J32" s="66">
        <v>0</v>
      </c>
      <c r="K32" s="67">
        <v>188532.72</v>
      </c>
      <c r="L32" s="67">
        <f t="shared" si="14"/>
        <v>-125733.3</v>
      </c>
      <c r="M32" s="67"/>
      <c r="N32" s="67"/>
      <c r="O32" s="67"/>
      <c r="P32" s="67">
        <f>K32-J32</f>
        <v>188532.72</v>
      </c>
      <c r="Q32" s="66">
        <f>(K32-H32)/H32*100</f>
        <v>49.946529678295249</v>
      </c>
      <c r="R32" s="132" t="s">
        <v>68</v>
      </c>
      <c r="S32" s="52"/>
    </row>
    <row r="33" spans="1:19" s="34" customFormat="1" ht="36" customHeight="1">
      <c r="A33" s="58">
        <v>1186</v>
      </c>
      <c r="B33" s="137" t="s">
        <v>40</v>
      </c>
      <c r="C33" s="137"/>
      <c r="D33" s="137"/>
      <c r="E33" s="30">
        <f>SUM(E34:E35)</f>
        <v>80549</v>
      </c>
      <c r="F33" s="31">
        <f>SUM(F34:F35)</f>
        <v>75791.8</v>
      </c>
      <c r="G33" s="63">
        <f>SUM(G34:G35)</f>
        <v>342128.3</v>
      </c>
      <c r="H33" s="63">
        <f t="shared" ref="H33:P33" si="15">SUM(H34:H35)</f>
        <v>344867.1</v>
      </c>
      <c r="I33" s="63">
        <f t="shared" si="15"/>
        <v>355359.8</v>
      </c>
      <c r="J33" s="63">
        <f t="shared" si="15"/>
        <v>344867.1</v>
      </c>
      <c r="K33" s="63">
        <f t="shared" si="15"/>
        <v>344867.1</v>
      </c>
      <c r="L33" s="63">
        <f t="shared" si="15"/>
        <v>0</v>
      </c>
      <c r="M33" s="63">
        <f t="shared" si="15"/>
        <v>0</v>
      </c>
      <c r="N33" s="63">
        <f t="shared" si="15"/>
        <v>0</v>
      </c>
      <c r="O33" s="63">
        <f t="shared" si="15"/>
        <v>0</v>
      </c>
      <c r="P33" s="63">
        <f t="shared" si="15"/>
        <v>0</v>
      </c>
      <c r="Q33" s="63">
        <f t="shared" si="9"/>
        <v>0</v>
      </c>
      <c r="R33" s="130"/>
      <c r="S33" s="32"/>
    </row>
    <row r="34" spans="1:19" s="40" customFormat="1" ht="52.5" customHeight="1">
      <c r="A34" s="138"/>
      <c r="B34" s="83">
        <v>21</v>
      </c>
      <c r="C34" s="83">
        <v>11001</v>
      </c>
      <c r="D34" s="68" t="s">
        <v>40</v>
      </c>
      <c r="E34" s="84">
        <v>40274</v>
      </c>
      <c r="F34" s="85">
        <v>37895.9</v>
      </c>
      <c r="G34" s="86">
        <v>39356.1</v>
      </c>
      <c r="H34" s="86">
        <v>42303.1</v>
      </c>
      <c r="I34" s="72">
        <v>42303.1</v>
      </c>
      <c r="J34" s="86">
        <v>42303.1</v>
      </c>
      <c r="K34" s="87">
        <v>42303.1</v>
      </c>
      <c r="L34" s="88"/>
      <c r="M34" s="89"/>
      <c r="N34" s="89"/>
      <c r="O34" s="89">
        <v>0</v>
      </c>
      <c r="P34" s="90"/>
      <c r="Q34" s="102">
        <f t="shared" si="9"/>
        <v>0</v>
      </c>
      <c r="R34" s="129" t="s">
        <v>69</v>
      </c>
    </row>
    <row r="35" spans="1:19" s="40" customFormat="1" ht="48.75" customHeight="1">
      <c r="A35" s="138"/>
      <c r="B35" s="46">
        <v>22</v>
      </c>
      <c r="C35" s="47">
        <v>11002</v>
      </c>
      <c r="D35" s="69" t="s">
        <v>45</v>
      </c>
      <c r="E35" s="37">
        <v>40275</v>
      </c>
      <c r="F35" s="38">
        <v>37895.9</v>
      </c>
      <c r="G35" s="64">
        <v>302772.2</v>
      </c>
      <c r="H35" s="65">
        <v>302564</v>
      </c>
      <c r="I35" s="66">
        <f>302564+10492.7</f>
        <v>313056.7</v>
      </c>
      <c r="J35" s="66">
        <v>302564</v>
      </c>
      <c r="K35" s="66">
        <v>302564</v>
      </c>
      <c r="L35" s="66">
        <f>J35-H35</f>
        <v>0</v>
      </c>
      <c r="M35" s="66"/>
      <c r="N35" s="66"/>
      <c r="O35" s="66"/>
      <c r="P35" s="66">
        <f>N35-M35</f>
        <v>0</v>
      </c>
      <c r="Q35" s="102">
        <f t="shared" si="9"/>
        <v>0</v>
      </c>
      <c r="R35" s="129" t="s">
        <v>70</v>
      </c>
      <c r="S35" s="26"/>
    </row>
    <row r="36" spans="1:19" ht="26.25" customHeight="1">
      <c r="D36" s="4"/>
      <c r="E36" s="4"/>
      <c r="F36" s="4"/>
      <c r="G36" s="4"/>
    </row>
    <row r="37" spans="1:19">
      <c r="K37" s="14">
        <f>K25+K24+K23+K22+K21+K20</f>
        <v>1159442.7733440001</v>
      </c>
    </row>
    <row r="40" spans="1:19" ht="26.25" customHeight="1"/>
    <row r="41" spans="1:19" ht="38.25" customHeight="1"/>
    <row r="42" spans="1:19" ht="33" customHeight="1">
      <c r="E42" s="12"/>
      <c r="F42" s="12"/>
      <c r="G42" s="139"/>
      <c r="H42" s="139"/>
      <c r="I42" s="139"/>
      <c r="J42" s="139"/>
      <c r="K42" s="139"/>
    </row>
    <row r="43" spans="1:19" ht="48.75" customHeight="1">
      <c r="E43" s="12"/>
      <c r="F43" s="12"/>
      <c r="G43" s="139"/>
      <c r="H43" s="139"/>
      <c r="I43" s="139"/>
      <c r="J43" s="139"/>
      <c r="K43" s="139"/>
    </row>
    <row r="44" spans="1:19" ht="33" customHeight="1">
      <c r="E44" s="12"/>
      <c r="F44" s="12"/>
      <c r="G44" s="140"/>
      <c r="H44" s="140"/>
      <c r="I44" s="140"/>
      <c r="J44" s="140"/>
      <c r="K44" s="140"/>
    </row>
    <row r="45" spans="1:19" ht="34.5" customHeight="1">
      <c r="E45" s="12"/>
      <c r="F45" s="12"/>
      <c r="G45" s="140"/>
      <c r="H45" s="140"/>
      <c r="I45" s="140"/>
      <c r="J45" s="140"/>
      <c r="K45" s="140"/>
    </row>
    <row r="46" spans="1:19" ht="27.75" customHeight="1">
      <c r="E46" s="12"/>
      <c r="F46" s="12"/>
      <c r="G46" s="140"/>
      <c r="H46" s="140"/>
      <c r="I46" s="140"/>
      <c r="J46" s="140"/>
      <c r="K46" s="140"/>
    </row>
    <row r="47" spans="1:19" ht="24.75" customHeight="1"/>
  </sheetData>
  <mergeCells count="16">
    <mergeCell ref="R6:R7"/>
    <mergeCell ref="B27:D27"/>
    <mergeCell ref="A2:L2"/>
    <mergeCell ref="A3:L3"/>
    <mergeCell ref="A4:C4"/>
    <mergeCell ref="A5:A7"/>
    <mergeCell ref="B5:C7"/>
    <mergeCell ref="B8:D8"/>
    <mergeCell ref="B11:D11"/>
    <mergeCell ref="B15:D15"/>
    <mergeCell ref="B17:D17"/>
    <mergeCell ref="B33:D33"/>
    <mergeCell ref="A34:A35"/>
    <mergeCell ref="G42:K42"/>
    <mergeCell ref="G43:K43"/>
    <mergeCell ref="G44:K46"/>
  </mergeCells>
  <pageMargins left="0.24" right="0.17" top="0.16" bottom="0.31" header="0.16" footer="0.2"/>
  <pageSetup paperSize="9" scale="80" orientation="landscape" verticalDpi="0" r:id="rId1"/>
  <ignoredErrors>
    <ignoredError sqref="A15 A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9"/>
  <sheetViews>
    <sheetView workbookViewId="0">
      <selection activeCell="B14" sqref="B14"/>
    </sheetView>
  </sheetViews>
  <sheetFormatPr defaultRowHeight="12.75"/>
  <cols>
    <col min="1" max="1" width="28.5703125" style="146" customWidth="1"/>
    <col min="2" max="2" width="50.28515625" style="146" customWidth="1"/>
    <col min="3" max="5" width="15.28515625" style="147" hidden="1" customWidth="1"/>
    <col min="6" max="6" width="20.42578125" style="147" customWidth="1"/>
    <col min="7" max="256" width="9.140625" style="146"/>
    <col min="257" max="257" width="28.5703125" style="146" customWidth="1"/>
    <col min="258" max="258" width="50.28515625" style="146" customWidth="1"/>
    <col min="259" max="261" width="0" style="146" hidden="1" customWidth="1"/>
    <col min="262" max="262" width="20.42578125" style="146" customWidth="1"/>
    <col min="263" max="512" width="9.140625" style="146"/>
    <col min="513" max="513" width="28.5703125" style="146" customWidth="1"/>
    <col min="514" max="514" width="50.28515625" style="146" customWidth="1"/>
    <col min="515" max="517" width="0" style="146" hidden="1" customWidth="1"/>
    <col min="518" max="518" width="20.42578125" style="146" customWidth="1"/>
    <col min="519" max="768" width="9.140625" style="146"/>
    <col min="769" max="769" width="28.5703125" style="146" customWidth="1"/>
    <col min="770" max="770" width="50.28515625" style="146" customWidth="1"/>
    <col min="771" max="773" width="0" style="146" hidden="1" customWidth="1"/>
    <col min="774" max="774" width="20.42578125" style="146" customWidth="1"/>
    <col min="775" max="1024" width="9.140625" style="146"/>
    <col min="1025" max="1025" width="28.5703125" style="146" customWidth="1"/>
    <col min="1026" max="1026" width="50.28515625" style="146" customWidth="1"/>
    <col min="1027" max="1029" width="0" style="146" hidden="1" customWidth="1"/>
    <col min="1030" max="1030" width="20.42578125" style="146" customWidth="1"/>
    <col min="1031" max="1280" width="9.140625" style="146"/>
    <col min="1281" max="1281" width="28.5703125" style="146" customWidth="1"/>
    <col min="1282" max="1282" width="50.28515625" style="146" customWidth="1"/>
    <col min="1283" max="1285" width="0" style="146" hidden="1" customWidth="1"/>
    <col min="1286" max="1286" width="20.42578125" style="146" customWidth="1"/>
    <col min="1287" max="1536" width="9.140625" style="146"/>
    <col min="1537" max="1537" width="28.5703125" style="146" customWidth="1"/>
    <col min="1538" max="1538" width="50.28515625" style="146" customWidth="1"/>
    <col min="1539" max="1541" width="0" style="146" hidden="1" customWidth="1"/>
    <col min="1542" max="1542" width="20.42578125" style="146" customWidth="1"/>
    <col min="1543" max="1792" width="9.140625" style="146"/>
    <col min="1793" max="1793" width="28.5703125" style="146" customWidth="1"/>
    <col min="1794" max="1794" width="50.28515625" style="146" customWidth="1"/>
    <col min="1795" max="1797" width="0" style="146" hidden="1" customWidth="1"/>
    <col min="1798" max="1798" width="20.42578125" style="146" customWidth="1"/>
    <col min="1799" max="2048" width="9.140625" style="146"/>
    <col min="2049" max="2049" width="28.5703125" style="146" customWidth="1"/>
    <col min="2050" max="2050" width="50.28515625" style="146" customWidth="1"/>
    <col min="2051" max="2053" width="0" style="146" hidden="1" customWidth="1"/>
    <col min="2054" max="2054" width="20.42578125" style="146" customWidth="1"/>
    <col min="2055" max="2304" width="9.140625" style="146"/>
    <col min="2305" max="2305" width="28.5703125" style="146" customWidth="1"/>
    <col min="2306" max="2306" width="50.28515625" style="146" customWidth="1"/>
    <col min="2307" max="2309" width="0" style="146" hidden="1" customWidth="1"/>
    <col min="2310" max="2310" width="20.42578125" style="146" customWidth="1"/>
    <col min="2311" max="2560" width="9.140625" style="146"/>
    <col min="2561" max="2561" width="28.5703125" style="146" customWidth="1"/>
    <col min="2562" max="2562" width="50.28515625" style="146" customWidth="1"/>
    <col min="2563" max="2565" width="0" style="146" hidden="1" customWidth="1"/>
    <col min="2566" max="2566" width="20.42578125" style="146" customWidth="1"/>
    <col min="2567" max="2816" width="9.140625" style="146"/>
    <col min="2817" max="2817" width="28.5703125" style="146" customWidth="1"/>
    <col min="2818" max="2818" width="50.28515625" style="146" customWidth="1"/>
    <col min="2819" max="2821" width="0" style="146" hidden="1" customWidth="1"/>
    <col min="2822" max="2822" width="20.42578125" style="146" customWidth="1"/>
    <col min="2823" max="3072" width="9.140625" style="146"/>
    <col min="3073" max="3073" width="28.5703125" style="146" customWidth="1"/>
    <col min="3074" max="3074" width="50.28515625" style="146" customWidth="1"/>
    <col min="3075" max="3077" width="0" style="146" hidden="1" customWidth="1"/>
    <col min="3078" max="3078" width="20.42578125" style="146" customWidth="1"/>
    <col min="3079" max="3328" width="9.140625" style="146"/>
    <col min="3329" max="3329" width="28.5703125" style="146" customWidth="1"/>
    <col min="3330" max="3330" width="50.28515625" style="146" customWidth="1"/>
    <col min="3331" max="3333" width="0" style="146" hidden="1" customWidth="1"/>
    <col min="3334" max="3334" width="20.42578125" style="146" customWidth="1"/>
    <col min="3335" max="3584" width="9.140625" style="146"/>
    <col min="3585" max="3585" width="28.5703125" style="146" customWidth="1"/>
    <col min="3586" max="3586" width="50.28515625" style="146" customWidth="1"/>
    <col min="3587" max="3589" width="0" style="146" hidden="1" customWidth="1"/>
    <col min="3590" max="3590" width="20.42578125" style="146" customWidth="1"/>
    <col min="3591" max="3840" width="9.140625" style="146"/>
    <col min="3841" max="3841" width="28.5703125" style="146" customWidth="1"/>
    <col min="3842" max="3842" width="50.28515625" style="146" customWidth="1"/>
    <col min="3843" max="3845" width="0" style="146" hidden="1" customWidth="1"/>
    <col min="3846" max="3846" width="20.42578125" style="146" customWidth="1"/>
    <col min="3847" max="4096" width="9.140625" style="146"/>
    <col min="4097" max="4097" width="28.5703125" style="146" customWidth="1"/>
    <col min="4098" max="4098" width="50.28515625" style="146" customWidth="1"/>
    <col min="4099" max="4101" width="0" style="146" hidden="1" customWidth="1"/>
    <col min="4102" max="4102" width="20.42578125" style="146" customWidth="1"/>
    <col min="4103" max="4352" width="9.140625" style="146"/>
    <col min="4353" max="4353" width="28.5703125" style="146" customWidth="1"/>
    <col min="4354" max="4354" width="50.28515625" style="146" customWidth="1"/>
    <col min="4355" max="4357" width="0" style="146" hidden="1" customWidth="1"/>
    <col min="4358" max="4358" width="20.42578125" style="146" customWidth="1"/>
    <col min="4359" max="4608" width="9.140625" style="146"/>
    <col min="4609" max="4609" width="28.5703125" style="146" customWidth="1"/>
    <col min="4610" max="4610" width="50.28515625" style="146" customWidth="1"/>
    <col min="4611" max="4613" width="0" style="146" hidden="1" customWidth="1"/>
    <col min="4614" max="4614" width="20.42578125" style="146" customWidth="1"/>
    <col min="4615" max="4864" width="9.140625" style="146"/>
    <col min="4865" max="4865" width="28.5703125" style="146" customWidth="1"/>
    <col min="4866" max="4866" width="50.28515625" style="146" customWidth="1"/>
    <col min="4867" max="4869" width="0" style="146" hidden="1" customWidth="1"/>
    <col min="4870" max="4870" width="20.42578125" style="146" customWidth="1"/>
    <col min="4871" max="5120" width="9.140625" style="146"/>
    <col min="5121" max="5121" width="28.5703125" style="146" customWidth="1"/>
    <col min="5122" max="5122" width="50.28515625" style="146" customWidth="1"/>
    <col min="5123" max="5125" width="0" style="146" hidden="1" customWidth="1"/>
    <col min="5126" max="5126" width="20.42578125" style="146" customWidth="1"/>
    <col min="5127" max="5376" width="9.140625" style="146"/>
    <col min="5377" max="5377" width="28.5703125" style="146" customWidth="1"/>
    <col min="5378" max="5378" width="50.28515625" style="146" customWidth="1"/>
    <col min="5379" max="5381" width="0" style="146" hidden="1" customWidth="1"/>
    <col min="5382" max="5382" width="20.42578125" style="146" customWidth="1"/>
    <col min="5383" max="5632" width="9.140625" style="146"/>
    <col min="5633" max="5633" width="28.5703125" style="146" customWidth="1"/>
    <col min="5634" max="5634" width="50.28515625" style="146" customWidth="1"/>
    <col min="5635" max="5637" width="0" style="146" hidden="1" customWidth="1"/>
    <col min="5638" max="5638" width="20.42578125" style="146" customWidth="1"/>
    <col min="5639" max="5888" width="9.140625" style="146"/>
    <col min="5889" max="5889" width="28.5703125" style="146" customWidth="1"/>
    <col min="5890" max="5890" width="50.28515625" style="146" customWidth="1"/>
    <col min="5891" max="5893" width="0" style="146" hidden="1" customWidth="1"/>
    <col min="5894" max="5894" width="20.42578125" style="146" customWidth="1"/>
    <col min="5895" max="6144" width="9.140625" style="146"/>
    <col min="6145" max="6145" width="28.5703125" style="146" customWidth="1"/>
    <col min="6146" max="6146" width="50.28515625" style="146" customWidth="1"/>
    <col min="6147" max="6149" width="0" style="146" hidden="1" customWidth="1"/>
    <col min="6150" max="6150" width="20.42578125" style="146" customWidth="1"/>
    <col min="6151" max="6400" width="9.140625" style="146"/>
    <col min="6401" max="6401" width="28.5703125" style="146" customWidth="1"/>
    <col min="6402" max="6402" width="50.28515625" style="146" customWidth="1"/>
    <col min="6403" max="6405" width="0" style="146" hidden="1" customWidth="1"/>
    <col min="6406" max="6406" width="20.42578125" style="146" customWidth="1"/>
    <col min="6407" max="6656" width="9.140625" style="146"/>
    <col min="6657" max="6657" width="28.5703125" style="146" customWidth="1"/>
    <col min="6658" max="6658" width="50.28515625" style="146" customWidth="1"/>
    <col min="6659" max="6661" width="0" style="146" hidden="1" customWidth="1"/>
    <col min="6662" max="6662" width="20.42578125" style="146" customWidth="1"/>
    <col min="6663" max="6912" width="9.140625" style="146"/>
    <col min="6913" max="6913" width="28.5703125" style="146" customWidth="1"/>
    <col min="6914" max="6914" width="50.28515625" style="146" customWidth="1"/>
    <col min="6915" max="6917" width="0" style="146" hidden="1" customWidth="1"/>
    <col min="6918" max="6918" width="20.42578125" style="146" customWidth="1"/>
    <col min="6919" max="7168" width="9.140625" style="146"/>
    <col min="7169" max="7169" width="28.5703125" style="146" customWidth="1"/>
    <col min="7170" max="7170" width="50.28515625" style="146" customWidth="1"/>
    <col min="7171" max="7173" width="0" style="146" hidden="1" customWidth="1"/>
    <col min="7174" max="7174" width="20.42578125" style="146" customWidth="1"/>
    <col min="7175" max="7424" width="9.140625" style="146"/>
    <col min="7425" max="7425" width="28.5703125" style="146" customWidth="1"/>
    <col min="7426" max="7426" width="50.28515625" style="146" customWidth="1"/>
    <col min="7427" max="7429" width="0" style="146" hidden="1" customWidth="1"/>
    <col min="7430" max="7430" width="20.42578125" style="146" customWidth="1"/>
    <col min="7431" max="7680" width="9.140625" style="146"/>
    <col min="7681" max="7681" width="28.5703125" style="146" customWidth="1"/>
    <col min="7682" max="7682" width="50.28515625" style="146" customWidth="1"/>
    <col min="7683" max="7685" width="0" style="146" hidden="1" customWidth="1"/>
    <col min="7686" max="7686" width="20.42578125" style="146" customWidth="1"/>
    <col min="7687" max="7936" width="9.140625" style="146"/>
    <col min="7937" max="7937" width="28.5703125" style="146" customWidth="1"/>
    <col min="7938" max="7938" width="50.28515625" style="146" customWidth="1"/>
    <col min="7939" max="7941" width="0" style="146" hidden="1" customWidth="1"/>
    <col min="7942" max="7942" width="20.42578125" style="146" customWidth="1"/>
    <col min="7943" max="8192" width="9.140625" style="146"/>
    <col min="8193" max="8193" width="28.5703125" style="146" customWidth="1"/>
    <col min="8194" max="8194" width="50.28515625" style="146" customWidth="1"/>
    <col min="8195" max="8197" width="0" style="146" hidden="1" customWidth="1"/>
    <col min="8198" max="8198" width="20.42578125" style="146" customWidth="1"/>
    <col min="8199" max="8448" width="9.140625" style="146"/>
    <col min="8449" max="8449" width="28.5703125" style="146" customWidth="1"/>
    <col min="8450" max="8450" width="50.28515625" style="146" customWidth="1"/>
    <col min="8451" max="8453" width="0" style="146" hidden="1" customWidth="1"/>
    <col min="8454" max="8454" width="20.42578125" style="146" customWidth="1"/>
    <col min="8455" max="8704" width="9.140625" style="146"/>
    <col min="8705" max="8705" width="28.5703125" style="146" customWidth="1"/>
    <col min="8706" max="8706" width="50.28515625" style="146" customWidth="1"/>
    <col min="8707" max="8709" width="0" style="146" hidden="1" customWidth="1"/>
    <col min="8710" max="8710" width="20.42578125" style="146" customWidth="1"/>
    <col min="8711" max="8960" width="9.140625" style="146"/>
    <col min="8961" max="8961" width="28.5703125" style="146" customWidth="1"/>
    <col min="8962" max="8962" width="50.28515625" style="146" customWidth="1"/>
    <col min="8963" max="8965" width="0" style="146" hidden="1" customWidth="1"/>
    <col min="8966" max="8966" width="20.42578125" style="146" customWidth="1"/>
    <col min="8967" max="9216" width="9.140625" style="146"/>
    <col min="9217" max="9217" width="28.5703125" style="146" customWidth="1"/>
    <col min="9218" max="9218" width="50.28515625" style="146" customWidth="1"/>
    <col min="9219" max="9221" width="0" style="146" hidden="1" customWidth="1"/>
    <col min="9222" max="9222" width="20.42578125" style="146" customWidth="1"/>
    <col min="9223" max="9472" width="9.140625" style="146"/>
    <col min="9473" max="9473" width="28.5703125" style="146" customWidth="1"/>
    <col min="9474" max="9474" width="50.28515625" style="146" customWidth="1"/>
    <col min="9475" max="9477" width="0" style="146" hidden="1" customWidth="1"/>
    <col min="9478" max="9478" width="20.42578125" style="146" customWidth="1"/>
    <col min="9479" max="9728" width="9.140625" style="146"/>
    <col min="9729" max="9729" width="28.5703125" style="146" customWidth="1"/>
    <col min="9730" max="9730" width="50.28515625" style="146" customWidth="1"/>
    <col min="9731" max="9733" width="0" style="146" hidden="1" customWidth="1"/>
    <col min="9734" max="9734" width="20.42578125" style="146" customWidth="1"/>
    <col min="9735" max="9984" width="9.140625" style="146"/>
    <col min="9985" max="9985" width="28.5703125" style="146" customWidth="1"/>
    <col min="9986" max="9986" width="50.28515625" style="146" customWidth="1"/>
    <col min="9987" max="9989" width="0" style="146" hidden="1" customWidth="1"/>
    <col min="9990" max="9990" width="20.42578125" style="146" customWidth="1"/>
    <col min="9991" max="10240" width="9.140625" style="146"/>
    <col min="10241" max="10241" width="28.5703125" style="146" customWidth="1"/>
    <col min="10242" max="10242" width="50.28515625" style="146" customWidth="1"/>
    <col min="10243" max="10245" width="0" style="146" hidden="1" customWidth="1"/>
    <col min="10246" max="10246" width="20.42578125" style="146" customWidth="1"/>
    <col min="10247" max="10496" width="9.140625" style="146"/>
    <col min="10497" max="10497" width="28.5703125" style="146" customWidth="1"/>
    <col min="10498" max="10498" width="50.28515625" style="146" customWidth="1"/>
    <col min="10499" max="10501" width="0" style="146" hidden="1" customWidth="1"/>
    <col min="10502" max="10502" width="20.42578125" style="146" customWidth="1"/>
    <col min="10503" max="10752" width="9.140625" style="146"/>
    <col min="10753" max="10753" width="28.5703125" style="146" customWidth="1"/>
    <col min="10754" max="10754" width="50.28515625" style="146" customWidth="1"/>
    <col min="10755" max="10757" width="0" style="146" hidden="1" customWidth="1"/>
    <col min="10758" max="10758" width="20.42578125" style="146" customWidth="1"/>
    <col min="10759" max="11008" width="9.140625" style="146"/>
    <col min="11009" max="11009" width="28.5703125" style="146" customWidth="1"/>
    <col min="11010" max="11010" width="50.28515625" style="146" customWidth="1"/>
    <col min="11011" max="11013" width="0" style="146" hidden="1" customWidth="1"/>
    <col min="11014" max="11014" width="20.42578125" style="146" customWidth="1"/>
    <col min="11015" max="11264" width="9.140625" style="146"/>
    <col min="11265" max="11265" width="28.5703125" style="146" customWidth="1"/>
    <col min="11266" max="11266" width="50.28515625" style="146" customWidth="1"/>
    <col min="11267" max="11269" width="0" style="146" hidden="1" customWidth="1"/>
    <col min="11270" max="11270" width="20.42578125" style="146" customWidth="1"/>
    <col min="11271" max="11520" width="9.140625" style="146"/>
    <col min="11521" max="11521" width="28.5703125" style="146" customWidth="1"/>
    <col min="11522" max="11522" width="50.28515625" style="146" customWidth="1"/>
    <col min="11523" max="11525" width="0" style="146" hidden="1" customWidth="1"/>
    <col min="11526" max="11526" width="20.42578125" style="146" customWidth="1"/>
    <col min="11527" max="11776" width="9.140625" style="146"/>
    <col min="11777" max="11777" width="28.5703125" style="146" customWidth="1"/>
    <col min="11778" max="11778" width="50.28515625" style="146" customWidth="1"/>
    <col min="11779" max="11781" width="0" style="146" hidden="1" customWidth="1"/>
    <col min="11782" max="11782" width="20.42578125" style="146" customWidth="1"/>
    <col min="11783" max="12032" width="9.140625" style="146"/>
    <col min="12033" max="12033" width="28.5703125" style="146" customWidth="1"/>
    <col min="12034" max="12034" width="50.28515625" style="146" customWidth="1"/>
    <col min="12035" max="12037" width="0" style="146" hidden="1" customWidth="1"/>
    <col min="12038" max="12038" width="20.42578125" style="146" customWidth="1"/>
    <col min="12039" max="12288" width="9.140625" style="146"/>
    <col min="12289" max="12289" width="28.5703125" style="146" customWidth="1"/>
    <col min="12290" max="12290" width="50.28515625" style="146" customWidth="1"/>
    <col min="12291" max="12293" width="0" style="146" hidden="1" customWidth="1"/>
    <col min="12294" max="12294" width="20.42578125" style="146" customWidth="1"/>
    <col min="12295" max="12544" width="9.140625" style="146"/>
    <col min="12545" max="12545" width="28.5703125" style="146" customWidth="1"/>
    <col min="12546" max="12546" width="50.28515625" style="146" customWidth="1"/>
    <col min="12547" max="12549" width="0" style="146" hidden="1" customWidth="1"/>
    <col min="12550" max="12550" width="20.42578125" style="146" customWidth="1"/>
    <col min="12551" max="12800" width="9.140625" style="146"/>
    <col min="12801" max="12801" width="28.5703125" style="146" customWidth="1"/>
    <col min="12802" max="12802" width="50.28515625" style="146" customWidth="1"/>
    <col min="12803" max="12805" width="0" style="146" hidden="1" customWidth="1"/>
    <col min="12806" max="12806" width="20.42578125" style="146" customWidth="1"/>
    <col min="12807" max="13056" width="9.140625" style="146"/>
    <col min="13057" max="13057" width="28.5703125" style="146" customWidth="1"/>
    <col min="13058" max="13058" width="50.28515625" style="146" customWidth="1"/>
    <col min="13059" max="13061" width="0" style="146" hidden="1" customWidth="1"/>
    <col min="13062" max="13062" width="20.42578125" style="146" customWidth="1"/>
    <col min="13063" max="13312" width="9.140625" style="146"/>
    <col min="13313" max="13313" width="28.5703125" style="146" customWidth="1"/>
    <col min="13314" max="13314" width="50.28515625" style="146" customWidth="1"/>
    <col min="13315" max="13317" width="0" style="146" hidden="1" customWidth="1"/>
    <col min="13318" max="13318" width="20.42578125" style="146" customWidth="1"/>
    <col min="13319" max="13568" width="9.140625" style="146"/>
    <col min="13569" max="13569" width="28.5703125" style="146" customWidth="1"/>
    <col min="13570" max="13570" width="50.28515625" style="146" customWidth="1"/>
    <col min="13571" max="13573" width="0" style="146" hidden="1" customWidth="1"/>
    <col min="13574" max="13574" width="20.42578125" style="146" customWidth="1"/>
    <col min="13575" max="13824" width="9.140625" style="146"/>
    <col min="13825" max="13825" width="28.5703125" style="146" customWidth="1"/>
    <col min="13826" max="13826" width="50.28515625" style="146" customWidth="1"/>
    <col min="13827" max="13829" width="0" style="146" hidden="1" customWidth="1"/>
    <col min="13830" max="13830" width="20.42578125" style="146" customWidth="1"/>
    <col min="13831" max="14080" width="9.140625" style="146"/>
    <col min="14081" max="14081" width="28.5703125" style="146" customWidth="1"/>
    <col min="14082" max="14082" width="50.28515625" style="146" customWidth="1"/>
    <col min="14083" max="14085" width="0" style="146" hidden="1" customWidth="1"/>
    <col min="14086" max="14086" width="20.42578125" style="146" customWidth="1"/>
    <col min="14087" max="14336" width="9.140625" style="146"/>
    <col min="14337" max="14337" width="28.5703125" style="146" customWidth="1"/>
    <col min="14338" max="14338" width="50.28515625" style="146" customWidth="1"/>
    <col min="14339" max="14341" width="0" style="146" hidden="1" customWidth="1"/>
    <col min="14342" max="14342" width="20.42578125" style="146" customWidth="1"/>
    <col min="14343" max="14592" width="9.140625" style="146"/>
    <col min="14593" max="14593" width="28.5703125" style="146" customWidth="1"/>
    <col min="14594" max="14594" width="50.28515625" style="146" customWidth="1"/>
    <col min="14595" max="14597" width="0" style="146" hidden="1" customWidth="1"/>
    <col min="14598" max="14598" width="20.42578125" style="146" customWidth="1"/>
    <col min="14599" max="14848" width="9.140625" style="146"/>
    <col min="14849" max="14849" width="28.5703125" style="146" customWidth="1"/>
    <col min="14850" max="14850" width="50.28515625" style="146" customWidth="1"/>
    <col min="14851" max="14853" width="0" style="146" hidden="1" customWidth="1"/>
    <col min="14854" max="14854" width="20.42578125" style="146" customWidth="1"/>
    <col min="14855" max="15104" width="9.140625" style="146"/>
    <col min="15105" max="15105" width="28.5703125" style="146" customWidth="1"/>
    <col min="15106" max="15106" width="50.28515625" style="146" customWidth="1"/>
    <col min="15107" max="15109" width="0" style="146" hidden="1" customWidth="1"/>
    <col min="15110" max="15110" width="20.42578125" style="146" customWidth="1"/>
    <col min="15111" max="15360" width="9.140625" style="146"/>
    <col min="15361" max="15361" width="28.5703125" style="146" customWidth="1"/>
    <col min="15362" max="15362" width="50.28515625" style="146" customWidth="1"/>
    <col min="15363" max="15365" width="0" style="146" hidden="1" customWidth="1"/>
    <col min="15366" max="15366" width="20.42578125" style="146" customWidth="1"/>
    <col min="15367" max="15616" width="9.140625" style="146"/>
    <col min="15617" max="15617" width="28.5703125" style="146" customWidth="1"/>
    <col min="15618" max="15618" width="50.28515625" style="146" customWidth="1"/>
    <col min="15619" max="15621" width="0" style="146" hidden="1" customWidth="1"/>
    <col min="15622" max="15622" width="20.42578125" style="146" customWidth="1"/>
    <col min="15623" max="15872" width="9.140625" style="146"/>
    <col min="15873" max="15873" width="28.5703125" style="146" customWidth="1"/>
    <col min="15874" max="15874" width="50.28515625" style="146" customWidth="1"/>
    <col min="15875" max="15877" width="0" style="146" hidden="1" customWidth="1"/>
    <col min="15878" max="15878" width="20.42578125" style="146" customWidth="1"/>
    <col min="15879" max="16128" width="9.140625" style="146"/>
    <col min="16129" max="16129" width="28.5703125" style="146" customWidth="1"/>
    <col min="16130" max="16130" width="50.28515625" style="146" customWidth="1"/>
    <col min="16131" max="16133" width="0" style="146" hidden="1" customWidth="1"/>
    <col min="16134" max="16134" width="20.42578125" style="146" customWidth="1"/>
    <col min="16135" max="16384" width="9.140625" style="146"/>
  </cols>
  <sheetData>
    <row r="1" spans="1:9" ht="14.25">
      <c r="E1" s="148" t="s">
        <v>72</v>
      </c>
      <c r="F1" s="148"/>
      <c r="G1" s="148"/>
      <c r="H1" s="148"/>
      <c r="I1" s="148"/>
    </row>
    <row r="2" spans="1:9" ht="72.75" customHeight="1">
      <c r="A2" s="149" t="s">
        <v>73</v>
      </c>
      <c r="B2" s="149"/>
      <c r="C2" s="149"/>
      <c r="D2" s="149"/>
      <c r="E2" s="149"/>
      <c r="F2" s="149"/>
    </row>
    <row r="3" spans="1:9" ht="29.25" customHeight="1">
      <c r="A3" s="150" t="s">
        <v>74</v>
      </c>
      <c r="B3" s="150"/>
      <c r="C3" s="150"/>
      <c r="D3" s="150"/>
      <c r="E3" s="150"/>
      <c r="F3" s="150"/>
    </row>
    <row r="4" spans="1:9" ht="12" customHeight="1">
      <c r="A4" s="151" t="s">
        <v>75</v>
      </c>
      <c r="B4" s="151"/>
      <c r="C4" s="151"/>
      <c r="D4" s="151"/>
      <c r="E4" s="151"/>
      <c r="F4" s="151"/>
    </row>
    <row r="6" spans="1:9">
      <c r="A6" s="152" t="s">
        <v>76</v>
      </c>
      <c r="B6" s="153" t="s">
        <v>77</v>
      </c>
      <c r="C6" s="153"/>
      <c r="D6" s="153"/>
      <c r="E6" s="153"/>
      <c r="F6" s="153"/>
    </row>
    <row r="7" spans="1:9">
      <c r="A7" s="154" t="s">
        <v>78</v>
      </c>
      <c r="B7" s="155" t="s">
        <v>79</v>
      </c>
      <c r="C7" s="155"/>
      <c r="D7" s="155"/>
      <c r="E7" s="155"/>
      <c r="F7" s="155"/>
    </row>
    <row r="8" spans="1:9">
      <c r="A8" s="156"/>
      <c r="B8" s="156"/>
      <c r="C8" s="157"/>
      <c r="D8" s="157"/>
      <c r="E8" s="157"/>
      <c r="F8" s="157"/>
    </row>
    <row r="9" spans="1:9" ht="19.5" customHeight="1">
      <c r="A9" s="153" t="s">
        <v>80</v>
      </c>
      <c r="B9" s="153"/>
      <c r="C9" s="153"/>
      <c r="D9" s="153"/>
      <c r="E9" s="153"/>
      <c r="F9" s="153"/>
    </row>
    <row r="10" spans="1:9">
      <c r="A10" s="156"/>
      <c r="B10" s="156"/>
      <c r="C10" s="157"/>
      <c r="D10" s="157"/>
      <c r="E10" s="157"/>
      <c r="F10" s="157"/>
    </row>
    <row r="11" spans="1:9">
      <c r="A11" s="157" t="s">
        <v>81</v>
      </c>
      <c r="B11" s="154" t="s">
        <v>78</v>
      </c>
      <c r="C11" s="158" t="s">
        <v>82</v>
      </c>
      <c r="D11" s="158"/>
      <c r="E11" s="158"/>
      <c r="F11" s="158"/>
    </row>
    <row r="12" spans="1:9">
      <c r="A12" s="157" t="s">
        <v>83</v>
      </c>
      <c r="B12" s="154" t="s">
        <v>84</v>
      </c>
      <c r="C12" s="159" t="s">
        <v>85</v>
      </c>
      <c r="D12" s="159" t="s">
        <v>86</v>
      </c>
      <c r="E12" s="159" t="s">
        <v>87</v>
      </c>
      <c r="F12" s="159" t="s">
        <v>88</v>
      </c>
    </row>
    <row r="13" spans="1:9" ht="25.5">
      <c r="A13" s="157" t="s">
        <v>89</v>
      </c>
      <c r="B13" s="154" t="s">
        <v>90</v>
      </c>
      <c r="C13" s="157"/>
      <c r="D13" s="157"/>
      <c r="E13" s="157"/>
      <c r="F13" s="160"/>
    </row>
    <row r="14" spans="1:9" ht="25.5">
      <c r="A14" s="157" t="s">
        <v>91</v>
      </c>
      <c r="B14" s="154" t="s">
        <v>92</v>
      </c>
      <c r="C14" s="157"/>
      <c r="D14" s="157"/>
      <c r="E14" s="157"/>
      <c r="F14" s="161"/>
    </row>
    <row r="15" spans="1:9">
      <c r="A15" s="157" t="s">
        <v>93</v>
      </c>
      <c r="B15" s="154" t="s">
        <v>94</v>
      </c>
      <c r="C15" s="157"/>
      <c r="D15" s="157"/>
      <c r="E15" s="157"/>
      <c r="F15" s="161"/>
    </row>
    <row r="16" spans="1:9" ht="25.5">
      <c r="A16" s="157" t="s">
        <v>95</v>
      </c>
      <c r="B16" s="154" t="s">
        <v>96</v>
      </c>
      <c r="C16" s="157"/>
      <c r="D16" s="157"/>
      <c r="E16" s="157"/>
      <c r="F16" s="162"/>
    </row>
    <row r="17" spans="1:6">
      <c r="A17" s="158" t="s">
        <v>97</v>
      </c>
      <c r="B17" s="158"/>
      <c r="C17" s="157"/>
      <c r="D17" s="157"/>
      <c r="E17" s="157"/>
      <c r="F17" s="157"/>
    </row>
    <row r="18" spans="1:6">
      <c r="A18" s="155" t="s">
        <v>98</v>
      </c>
      <c r="B18" s="155"/>
      <c r="C18" s="163" t="s">
        <v>99</v>
      </c>
      <c r="D18" s="163" t="s">
        <v>100</v>
      </c>
      <c r="E18" s="163" t="s">
        <v>101</v>
      </c>
      <c r="F18" s="163" t="s">
        <v>102</v>
      </c>
    </row>
    <row r="19" spans="1:6">
      <c r="A19" s="155" t="s">
        <v>103</v>
      </c>
      <c r="B19" s="155"/>
      <c r="C19" s="163" t="s">
        <v>104</v>
      </c>
      <c r="D19" s="163" t="s">
        <v>105</v>
      </c>
      <c r="E19" s="163" t="s">
        <v>106</v>
      </c>
      <c r="F19" s="163" t="s">
        <v>107</v>
      </c>
    </row>
    <row r="20" spans="1:6">
      <c r="A20" s="155" t="s">
        <v>108</v>
      </c>
      <c r="B20" s="155"/>
      <c r="C20" s="163" t="s">
        <v>109</v>
      </c>
      <c r="D20" s="163" t="s">
        <v>109</v>
      </c>
      <c r="E20" s="163" t="s">
        <v>109</v>
      </c>
      <c r="F20" s="163" t="s">
        <v>109</v>
      </c>
    </row>
    <row r="21" spans="1:6">
      <c r="A21" s="164" t="s">
        <v>110</v>
      </c>
      <c r="B21" s="164"/>
      <c r="C21" s="165" t="s">
        <v>111</v>
      </c>
      <c r="D21" s="165" t="s">
        <v>112</v>
      </c>
      <c r="E21" s="165" t="s">
        <v>113</v>
      </c>
      <c r="F21" s="165" t="s">
        <v>114</v>
      </c>
    </row>
    <row r="23" spans="1:6">
      <c r="A23" s="157" t="s">
        <v>81</v>
      </c>
      <c r="B23" s="154" t="s">
        <v>78</v>
      </c>
      <c r="C23" s="158" t="s">
        <v>82</v>
      </c>
      <c r="D23" s="158"/>
      <c r="E23" s="158"/>
      <c r="F23" s="158"/>
    </row>
    <row r="24" spans="1:6">
      <c r="A24" s="157" t="s">
        <v>83</v>
      </c>
      <c r="B24" s="154" t="s">
        <v>115</v>
      </c>
      <c r="C24" s="159" t="s">
        <v>85</v>
      </c>
      <c r="D24" s="159" t="s">
        <v>86</v>
      </c>
      <c r="E24" s="159" t="s">
        <v>87</v>
      </c>
      <c r="F24" s="159" t="s">
        <v>88</v>
      </c>
    </row>
    <row r="25" spans="1:6" ht="25.5">
      <c r="A25" s="157" t="s">
        <v>89</v>
      </c>
      <c r="B25" s="154" t="s">
        <v>116</v>
      </c>
      <c r="C25" s="157"/>
      <c r="D25" s="157"/>
      <c r="E25" s="157"/>
      <c r="F25" s="160"/>
    </row>
    <row r="26" spans="1:6" ht="25.5">
      <c r="A26" s="157" t="s">
        <v>91</v>
      </c>
      <c r="B26" s="154" t="s">
        <v>117</v>
      </c>
      <c r="C26" s="157"/>
      <c r="D26" s="157"/>
      <c r="E26" s="157"/>
      <c r="F26" s="161"/>
    </row>
    <row r="27" spans="1:6">
      <c r="A27" s="157" t="s">
        <v>93</v>
      </c>
      <c r="B27" s="154" t="s">
        <v>94</v>
      </c>
      <c r="C27" s="157"/>
      <c r="D27" s="157"/>
      <c r="E27" s="157"/>
      <c r="F27" s="161"/>
    </row>
    <row r="28" spans="1:6" ht="25.5">
      <c r="A28" s="157" t="s">
        <v>95</v>
      </c>
      <c r="B28" s="154" t="s">
        <v>96</v>
      </c>
      <c r="C28" s="157"/>
      <c r="D28" s="157"/>
      <c r="E28" s="157"/>
      <c r="F28" s="161"/>
    </row>
    <row r="29" spans="1:6">
      <c r="A29" s="158" t="s">
        <v>97</v>
      </c>
      <c r="B29" s="158"/>
      <c r="C29" s="157"/>
      <c r="D29" s="157"/>
      <c r="E29" s="157"/>
      <c r="F29" s="162"/>
    </row>
    <row r="30" spans="1:6">
      <c r="A30" s="155" t="s">
        <v>118</v>
      </c>
      <c r="B30" s="155"/>
      <c r="C30" s="163" t="s">
        <v>119</v>
      </c>
      <c r="D30" s="163" t="s">
        <v>120</v>
      </c>
      <c r="E30" s="163" t="s">
        <v>121</v>
      </c>
      <c r="F30" s="163" t="s">
        <v>122</v>
      </c>
    </row>
    <row r="31" spans="1:6">
      <c r="A31" s="155" t="s">
        <v>123</v>
      </c>
      <c r="B31" s="155"/>
      <c r="C31" s="163" t="s">
        <v>124</v>
      </c>
      <c r="D31" s="163" t="s">
        <v>125</v>
      </c>
      <c r="E31" s="163" t="s">
        <v>126</v>
      </c>
      <c r="F31" s="163" t="s">
        <v>127</v>
      </c>
    </row>
    <row r="32" spans="1:6">
      <c r="A32" s="155" t="s">
        <v>128</v>
      </c>
      <c r="B32" s="155"/>
      <c r="C32" s="163" t="s">
        <v>129</v>
      </c>
      <c r="D32" s="163" t="s">
        <v>130</v>
      </c>
      <c r="E32" s="163" t="s">
        <v>131</v>
      </c>
      <c r="F32" s="163" t="s">
        <v>132</v>
      </c>
    </row>
    <row r="33" spans="1:6">
      <c r="A33" s="155" t="s">
        <v>133</v>
      </c>
      <c r="B33" s="155"/>
      <c r="C33" s="163" t="s">
        <v>134</v>
      </c>
      <c r="D33" s="163" t="s">
        <v>135</v>
      </c>
      <c r="E33" s="163" t="s">
        <v>136</v>
      </c>
      <c r="F33" s="163" t="s">
        <v>137</v>
      </c>
    </row>
    <row r="34" spans="1:6">
      <c r="A34" s="155" t="s">
        <v>138</v>
      </c>
      <c r="B34" s="155"/>
      <c r="C34" s="163" t="s">
        <v>139</v>
      </c>
      <c r="D34" s="163" t="s">
        <v>140</v>
      </c>
      <c r="E34" s="163" t="s">
        <v>141</v>
      </c>
      <c r="F34" s="163" t="s">
        <v>142</v>
      </c>
    </row>
    <row r="35" spans="1:6">
      <c r="A35" s="155" t="s">
        <v>143</v>
      </c>
      <c r="B35" s="155"/>
      <c r="C35" s="163" t="s">
        <v>144</v>
      </c>
      <c r="D35" s="163" t="s">
        <v>145</v>
      </c>
      <c r="E35" s="163" t="s">
        <v>146</v>
      </c>
      <c r="F35" s="163" t="s">
        <v>147</v>
      </c>
    </row>
    <row r="36" spans="1:6">
      <c r="A36" s="155" t="s">
        <v>148</v>
      </c>
      <c r="B36" s="155"/>
      <c r="C36" s="163" t="s">
        <v>149</v>
      </c>
      <c r="D36" s="163" t="s">
        <v>150</v>
      </c>
      <c r="E36" s="163" t="s">
        <v>151</v>
      </c>
      <c r="F36" s="163" t="s">
        <v>152</v>
      </c>
    </row>
    <row r="37" spans="1:6">
      <c r="A37" s="155" t="s">
        <v>153</v>
      </c>
      <c r="B37" s="155"/>
      <c r="C37" s="163" t="s">
        <v>154</v>
      </c>
      <c r="D37" s="163" t="s">
        <v>155</v>
      </c>
      <c r="E37" s="163" t="s">
        <v>156</v>
      </c>
      <c r="F37" s="163" t="s">
        <v>157</v>
      </c>
    </row>
    <row r="38" spans="1:6">
      <c r="A38" s="155" t="s">
        <v>158</v>
      </c>
      <c r="B38" s="155"/>
      <c r="C38" s="163" t="s">
        <v>159</v>
      </c>
      <c r="D38" s="163" t="s">
        <v>160</v>
      </c>
      <c r="E38" s="163" t="s">
        <v>161</v>
      </c>
      <c r="F38" s="163" t="s">
        <v>162</v>
      </c>
    </row>
    <row r="39" spans="1:6">
      <c r="A39" s="155" t="s">
        <v>163</v>
      </c>
      <c r="B39" s="155"/>
      <c r="C39" s="163" t="s">
        <v>164</v>
      </c>
      <c r="D39" s="163" t="s">
        <v>165</v>
      </c>
      <c r="E39" s="163" t="s">
        <v>166</v>
      </c>
      <c r="F39" s="163" t="s">
        <v>166</v>
      </c>
    </row>
    <row r="40" spans="1:6">
      <c r="A40" s="155" t="s">
        <v>167</v>
      </c>
      <c r="B40" s="155"/>
      <c r="C40" s="163" t="s">
        <v>168</v>
      </c>
      <c r="D40" s="163" t="s">
        <v>169</v>
      </c>
      <c r="E40" s="163" t="s">
        <v>170</v>
      </c>
      <c r="F40" s="163" t="s">
        <v>171</v>
      </c>
    </row>
    <row r="41" spans="1:6">
      <c r="A41" s="155" t="s">
        <v>172</v>
      </c>
      <c r="B41" s="155"/>
      <c r="C41" s="163" t="s">
        <v>173</v>
      </c>
      <c r="D41" s="163" t="s">
        <v>174</v>
      </c>
      <c r="E41" s="163" t="s">
        <v>175</v>
      </c>
      <c r="F41" s="163" t="s">
        <v>176</v>
      </c>
    </row>
    <row r="42" spans="1:6">
      <c r="A42" s="155" t="s">
        <v>177</v>
      </c>
      <c r="B42" s="155"/>
      <c r="C42" s="163" t="s">
        <v>164</v>
      </c>
      <c r="D42" s="163" t="s">
        <v>178</v>
      </c>
      <c r="E42" s="163" t="s">
        <v>179</v>
      </c>
      <c r="F42" s="163" t="s">
        <v>179</v>
      </c>
    </row>
    <row r="43" spans="1:6">
      <c r="A43" s="155" t="s">
        <v>180</v>
      </c>
      <c r="B43" s="155"/>
      <c r="C43" s="163" t="s">
        <v>181</v>
      </c>
      <c r="D43" s="163" t="s">
        <v>182</v>
      </c>
      <c r="E43" s="163" t="s">
        <v>183</v>
      </c>
      <c r="F43" s="163" t="s">
        <v>184</v>
      </c>
    </row>
    <row r="44" spans="1:6">
      <c r="A44" s="155" t="s">
        <v>185</v>
      </c>
      <c r="B44" s="155"/>
      <c r="C44" s="163" t="s">
        <v>186</v>
      </c>
      <c r="D44" s="163" t="s">
        <v>187</v>
      </c>
      <c r="E44" s="163" t="s">
        <v>188</v>
      </c>
      <c r="F44" s="163" t="s">
        <v>144</v>
      </c>
    </row>
    <row r="45" spans="1:6">
      <c r="A45" s="155" t="s">
        <v>189</v>
      </c>
      <c r="B45" s="155"/>
      <c r="C45" s="163" t="s">
        <v>190</v>
      </c>
      <c r="D45" s="163" t="s">
        <v>191</v>
      </c>
      <c r="E45" s="163" t="s">
        <v>192</v>
      </c>
      <c r="F45" s="163" t="s">
        <v>193</v>
      </c>
    </row>
    <row r="46" spans="1:6">
      <c r="A46" s="155" t="s">
        <v>194</v>
      </c>
      <c r="B46" s="155"/>
      <c r="C46" s="163" t="s">
        <v>190</v>
      </c>
      <c r="D46" s="163" t="s">
        <v>195</v>
      </c>
      <c r="E46" s="163" t="s">
        <v>196</v>
      </c>
      <c r="F46" s="163" t="s">
        <v>197</v>
      </c>
    </row>
    <row r="47" spans="1:6">
      <c r="A47" s="155" t="s">
        <v>198</v>
      </c>
      <c r="B47" s="155"/>
      <c r="C47" s="163" t="s">
        <v>109</v>
      </c>
      <c r="D47" s="163" t="s">
        <v>109</v>
      </c>
      <c r="E47" s="163" t="s">
        <v>109</v>
      </c>
      <c r="F47" s="163" t="s">
        <v>109</v>
      </c>
    </row>
    <row r="48" spans="1:6">
      <c r="A48" s="155" t="s">
        <v>199</v>
      </c>
      <c r="B48" s="155"/>
      <c r="C48" s="163" t="s">
        <v>200</v>
      </c>
      <c r="D48" s="163" t="s">
        <v>201</v>
      </c>
      <c r="E48" s="163" t="s">
        <v>195</v>
      </c>
      <c r="F48" s="163" t="s">
        <v>188</v>
      </c>
    </row>
    <row r="49" spans="1:6">
      <c r="A49" s="155" t="s">
        <v>202</v>
      </c>
      <c r="B49" s="155"/>
      <c r="C49" s="163" t="s">
        <v>109</v>
      </c>
      <c r="D49" s="163" t="s">
        <v>109</v>
      </c>
      <c r="E49" s="163" t="s">
        <v>109</v>
      </c>
      <c r="F49" s="163" t="s">
        <v>109</v>
      </c>
    </row>
    <row r="50" spans="1:6">
      <c r="A50" s="155" t="s">
        <v>203</v>
      </c>
      <c r="B50" s="155"/>
      <c r="C50" s="163" t="s">
        <v>109</v>
      </c>
      <c r="D50" s="163" t="s">
        <v>109</v>
      </c>
      <c r="E50" s="163" t="s">
        <v>109</v>
      </c>
      <c r="F50" s="163" t="s">
        <v>109</v>
      </c>
    </row>
    <row r="51" spans="1:6">
      <c r="A51" s="155" t="s">
        <v>204</v>
      </c>
      <c r="B51" s="155"/>
      <c r="C51" s="163" t="s">
        <v>205</v>
      </c>
      <c r="D51" s="163" t="s">
        <v>205</v>
      </c>
      <c r="E51" s="163" t="s">
        <v>205</v>
      </c>
      <c r="F51" s="163" t="s">
        <v>205</v>
      </c>
    </row>
    <row r="52" spans="1:6">
      <c r="A52" s="155" t="s">
        <v>206</v>
      </c>
      <c r="B52" s="155"/>
      <c r="C52" s="163" t="s">
        <v>197</v>
      </c>
      <c r="D52" s="163" t="s">
        <v>207</v>
      </c>
      <c r="E52" s="163" t="s">
        <v>181</v>
      </c>
      <c r="F52" s="163" t="s">
        <v>109</v>
      </c>
    </row>
    <row r="53" spans="1:6">
      <c r="A53" s="155" t="s">
        <v>208</v>
      </c>
      <c r="B53" s="155"/>
      <c r="C53" s="163" t="s">
        <v>209</v>
      </c>
      <c r="D53" s="163" t="s">
        <v>210</v>
      </c>
      <c r="E53" s="163" t="s">
        <v>211</v>
      </c>
      <c r="F53" s="163" t="s">
        <v>212</v>
      </c>
    </row>
    <row r="54" spans="1:6">
      <c r="A54" s="164" t="s">
        <v>110</v>
      </c>
      <c r="B54" s="164"/>
      <c r="C54" s="165" t="s">
        <v>213</v>
      </c>
      <c r="D54" s="165" t="s">
        <v>214</v>
      </c>
      <c r="E54" s="165" t="s">
        <v>215</v>
      </c>
      <c r="F54" s="165" t="s">
        <v>216</v>
      </c>
    </row>
    <row r="57" spans="1:6">
      <c r="A57" s="166" t="s">
        <v>76</v>
      </c>
      <c r="B57" s="151" t="s">
        <v>77</v>
      </c>
      <c r="C57" s="151"/>
      <c r="D57" s="151"/>
      <c r="E57" s="151"/>
      <c r="F57" s="151"/>
    </row>
    <row r="58" spans="1:6">
      <c r="A58" s="167" t="s">
        <v>217</v>
      </c>
      <c r="B58" s="168" t="s">
        <v>218</v>
      </c>
      <c r="C58" s="168"/>
      <c r="D58" s="168"/>
      <c r="E58" s="168"/>
      <c r="F58" s="168"/>
    </row>
    <row r="60" spans="1:6">
      <c r="A60" s="151" t="s">
        <v>80</v>
      </c>
      <c r="B60" s="151"/>
      <c r="C60" s="151"/>
      <c r="D60" s="151"/>
      <c r="E60" s="151"/>
      <c r="F60" s="151"/>
    </row>
    <row r="62" spans="1:6">
      <c r="A62" s="157" t="s">
        <v>81</v>
      </c>
      <c r="B62" s="154" t="s">
        <v>217</v>
      </c>
      <c r="C62" s="158" t="s">
        <v>82</v>
      </c>
      <c r="D62" s="158"/>
      <c r="E62" s="158"/>
      <c r="F62" s="158"/>
    </row>
    <row r="63" spans="1:6">
      <c r="A63" s="157" t="s">
        <v>83</v>
      </c>
      <c r="B63" s="154" t="s">
        <v>84</v>
      </c>
      <c r="C63" s="159" t="s">
        <v>85</v>
      </c>
      <c r="D63" s="159" t="s">
        <v>86</v>
      </c>
      <c r="E63" s="159" t="s">
        <v>87</v>
      </c>
      <c r="F63" s="159" t="s">
        <v>88</v>
      </c>
    </row>
    <row r="64" spans="1:6" ht="25.5">
      <c r="A64" s="157" t="s">
        <v>89</v>
      </c>
      <c r="B64" s="154" t="s">
        <v>219</v>
      </c>
      <c r="C64" s="157"/>
      <c r="D64" s="157"/>
      <c r="E64" s="157"/>
      <c r="F64" s="160"/>
    </row>
    <row r="65" spans="1:6" ht="38.25">
      <c r="A65" s="157" t="s">
        <v>91</v>
      </c>
      <c r="B65" s="154" t="s">
        <v>220</v>
      </c>
      <c r="C65" s="157"/>
      <c r="D65" s="157"/>
      <c r="E65" s="157"/>
      <c r="F65" s="161"/>
    </row>
    <row r="66" spans="1:6">
      <c r="A66" s="157" t="s">
        <v>93</v>
      </c>
      <c r="B66" s="154" t="s">
        <v>94</v>
      </c>
      <c r="C66" s="157"/>
      <c r="D66" s="157"/>
      <c r="E66" s="157"/>
      <c r="F66" s="161"/>
    </row>
    <row r="67" spans="1:6" ht="38.25">
      <c r="A67" s="157" t="s">
        <v>221</v>
      </c>
      <c r="B67" s="154" t="s">
        <v>222</v>
      </c>
      <c r="C67" s="157"/>
      <c r="D67" s="157"/>
      <c r="E67" s="157"/>
      <c r="F67" s="162"/>
    </row>
    <row r="68" spans="1:6">
      <c r="A68" s="158" t="s">
        <v>97</v>
      </c>
      <c r="B68" s="158"/>
      <c r="C68" s="157"/>
      <c r="D68" s="157"/>
      <c r="E68" s="157"/>
      <c r="F68" s="157"/>
    </row>
    <row r="69" spans="1:6">
      <c r="A69" s="155" t="s">
        <v>223</v>
      </c>
      <c r="B69" s="155"/>
      <c r="C69" s="163" t="s">
        <v>186</v>
      </c>
      <c r="D69" s="163" t="s">
        <v>186</v>
      </c>
      <c r="E69" s="163" t="s">
        <v>186</v>
      </c>
      <c r="F69" s="163" t="s">
        <v>186</v>
      </c>
    </row>
    <row r="70" spans="1:6">
      <c r="A70" s="155" t="s">
        <v>224</v>
      </c>
      <c r="B70" s="155"/>
      <c r="C70" s="163" t="s">
        <v>188</v>
      </c>
      <c r="D70" s="163" t="s">
        <v>188</v>
      </c>
      <c r="E70" s="163" t="s">
        <v>188</v>
      </c>
      <c r="F70" s="163" t="s">
        <v>188</v>
      </c>
    </row>
    <row r="71" spans="1:6">
      <c r="A71" s="155" t="s">
        <v>225</v>
      </c>
      <c r="B71" s="155"/>
      <c r="C71" s="163" t="s">
        <v>211</v>
      </c>
      <c r="D71" s="163" t="s">
        <v>211</v>
      </c>
      <c r="E71" s="163" t="s">
        <v>211</v>
      </c>
      <c r="F71" s="163" t="s">
        <v>211</v>
      </c>
    </row>
    <row r="72" spans="1:6">
      <c r="A72" s="155" t="s">
        <v>226</v>
      </c>
      <c r="B72" s="155"/>
      <c r="C72" s="163" t="s">
        <v>227</v>
      </c>
      <c r="D72" s="163" t="s">
        <v>227</v>
      </c>
      <c r="E72" s="163" t="s">
        <v>227</v>
      </c>
      <c r="F72" s="163" t="s">
        <v>227</v>
      </c>
    </row>
    <row r="73" spans="1:6">
      <c r="A73" s="164" t="s">
        <v>110</v>
      </c>
      <c r="B73" s="164"/>
      <c r="C73" s="165" t="s">
        <v>228</v>
      </c>
      <c r="D73" s="165" t="s">
        <v>229</v>
      </c>
      <c r="E73" s="165" t="s">
        <v>230</v>
      </c>
      <c r="F73" s="165" t="s">
        <v>231</v>
      </c>
    </row>
    <row r="75" spans="1:6">
      <c r="A75" s="157" t="s">
        <v>81</v>
      </c>
      <c r="B75" s="154" t="s">
        <v>217</v>
      </c>
      <c r="C75" s="158" t="s">
        <v>82</v>
      </c>
      <c r="D75" s="158"/>
      <c r="E75" s="158"/>
      <c r="F75" s="158"/>
    </row>
    <row r="76" spans="1:6">
      <c r="A76" s="157" t="s">
        <v>83</v>
      </c>
      <c r="B76" s="154" t="s">
        <v>232</v>
      </c>
      <c r="C76" s="159" t="s">
        <v>85</v>
      </c>
      <c r="D76" s="159" t="s">
        <v>86</v>
      </c>
      <c r="E76" s="159" t="s">
        <v>87</v>
      </c>
      <c r="F76" s="159" t="s">
        <v>88</v>
      </c>
    </row>
    <row r="77" spans="1:6">
      <c r="A77" s="157" t="s">
        <v>89</v>
      </c>
      <c r="B77" s="154" t="s">
        <v>233</v>
      </c>
      <c r="C77" s="157"/>
      <c r="D77" s="157"/>
      <c r="E77" s="157"/>
      <c r="F77" s="160"/>
    </row>
    <row r="78" spans="1:6" ht="25.5">
      <c r="A78" s="157" t="s">
        <v>91</v>
      </c>
      <c r="B78" s="154" t="s">
        <v>234</v>
      </c>
      <c r="C78" s="157"/>
      <c r="D78" s="157"/>
      <c r="E78" s="157"/>
      <c r="F78" s="161"/>
    </row>
    <row r="79" spans="1:6">
      <c r="A79" s="157" t="s">
        <v>93</v>
      </c>
      <c r="B79" s="154" t="s">
        <v>94</v>
      </c>
      <c r="C79" s="157"/>
      <c r="D79" s="157"/>
      <c r="E79" s="157"/>
      <c r="F79" s="161"/>
    </row>
    <row r="80" spans="1:6" ht="38.25">
      <c r="A80" s="157" t="s">
        <v>221</v>
      </c>
      <c r="B80" s="154" t="s">
        <v>235</v>
      </c>
      <c r="C80" s="157"/>
      <c r="D80" s="157"/>
      <c r="E80" s="157"/>
      <c r="F80" s="162"/>
    </row>
    <row r="81" spans="1:6">
      <c r="A81" s="158" t="s">
        <v>97</v>
      </c>
      <c r="B81" s="158"/>
      <c r="C81" s="157"/>
      <c r="D81" s="157"/>
      <c r="E81" s="157"/>
      <c r="F81" s="157"/>
    </row>
    <row r="82" spans="1:6">
      <c r="A82" s="155" t="s">
        <v>223</v>
      </c>
      <c r="B82" s="155"/>
      <c r="C82" s="163" t="s">
        <v>190</v>
      </c>
      <c r="D82" s="163" t="s">
        <v>190</v>
      </c>
      <c r="E82" s="163" t="s">
        <v>190</v>
      </c>
      <c r="F82" s="163" t="s">
        <v>190</v>
      </c>
    </row>
    <row r="83" spans="1:6">
      <c r="A83" s="164" t="s">
        <v>110</v>
      </c>
      <c r="B83" s="164"/>
      <c r="C83" s="165" t="s">
        <v>236</v>
      </c>
      <c r="D83" s="165" t="s">
        <v>237</v>
      </c>
      <c r="E83" s="165" t="s">
        <v>238</v>
      </c>
      <c r="F83" s="165" t="s">
        <v>239</v>
      </c>
    </row>
    <row r="84" spans="1:6" ht="17.25" customHeight="1"/>
    <row r="85" spans="1:6" ht="22.5" customHeight="1">
      <c r="A85" s="157" t="s">
        <v>81</v>
      </c>
      <c r="B85" s="154" t="s">
        <v>217</v>
      </c>
      <c r="C85" s="158" t="s">
        <v>82</v>
      </c>
      <c r="D85" s="158"/>
      <c r="E85" s="158"/>
      <c r="F85" s="158"/>
    </row>
    <row r="86" spans="1:6">
      <c r="A86" s="157" t="s">
        <v>83</v>
      </c>
      <c r="B86" s="154" t="s">
        <v>240</v>
      </c>
      <c r="C86" s="159" t="s">
        <v>85</v>
      </c>
      <c r="D86" s="159" t="s">
        <v>86</v>
      </c>
      <c r="E86" s="159" t="s">
        <v>87</v>
      </c>
      <c r="F86" s="159" t="s">
        <v>88</v>
      </c>
    </row>
    <row r="87" spans="1:6" ht="25.5">
      <c r="A87" s="157" t="s">
        <v>89</v>
      </c>
      <c r="B87" s="154" t="s">
        <v>241</v>
      </c>
      <c r="C87" s="157"/>
      <c r="D87" s="157"/>
      <c r="E87" s="157"/>
      <c r="F87" s="160"/>
    </row>
    <row r="88" spans="1:6" ht="25.5">
      <c r="A88" s="157" t="s">
        <v>91</v>
      </c>
      <c r="B88" s="154" t="s">
        <v>242</v>
      </c>
      <c r="C88" s="157"/>
      <c r="D88" s="157"/>
      <c r="E88" s="157"/>
      <c r="F88" s="161"/>
    </row>
    <row r="89" spans="1:6" ht="25.5">
      <c r="A89" s="157" t="s">
        <v>93</v>
      </c>
      <c r="B89" s="154" t="s">
        <v>243</v>
      </c>
      <c r="C89" s="157"/>
      <c r="D89" s="157"/>
      <c r="E89" s="157"/>
      <c r="F89" s="161"/>
    </row>
    <row r="90" spans="1:6" ht="25.5">
      <c r="A90" s="157" t="s">
        <v>244</v>
      </c>
      <c r="B90" s="154" t="s">
        <v>222</v>
      </c>
      <c r="C90" s="157"/>
      <c r="D90" s="157"/>
      <c r="E90" s="157"/>
      <c r="F90" s="162"/>
    </row>
    <row r="91" spans="1:6">
      <c r="A91" s="158" t="s">
        <v>97</v>
      </c>
      <c r="B91" s="158"/>
      <c r="C91" s="157"/>
      <c r="D91" s="157"/>
      <c r="E91" s="157"/>
      <c r="F91" s="157"/>
    </row>
    <row r="92" spans="1:6">
      <c r="A92" s="155" t="s">
        <v>245</v>
      </c>
      <c r="B92" s="155"/>
      <c r="C92" s="163" t="s">
        <v>246</v>
      </c>
      <c r="D92" s="163" t="s">
        <v>246</v>
      </c>
      <c r="E92" s="163" t="s">
        <v>246</v>
      </c>
      <c r="F92" s="163" t="s">
        <v>246</v>
      </c>
    </row>
    <row r="93" spans="1:6">
      <c r="A93" s="155" t="s">
        <v>247</v>
      </c>
      <c r="B93" s="155"/>
      <c r="C93" s="163" t="s">
        <v>188</v>
      </c>
      <c r="D93" s="163" t="s">
        <v>188</v>
      </c>
      <c r="E93" s="163" t="s">
        <v>188</v>
      </c>
      <c r="F93" s="163" t="s">
        <v>188</v>
      </c>
    </row>
    <row r="94" spans="1:6">
      <c r="A94" s="155" t="s">
        <v>248</v>
      </c>
      <c r="B94" s="155"/>
      <c r="C94" s="163" t="s">
        <v>249</v>
      </c>
      <c r="D94" s="163" t="s">
        <v>249</v>
      </c>
      <c r="E94" s="163" t="s">
        <v>249</v>
      </c>
      <c r="F94" s="163" t="s">
        <v>249</v>
      </c>
    </row>
    <row r="95" spans="1:6">
      <c r="A95" s="155" t="s">
        <v>250</v>
      </c>
      <c r="B95" s="155"/>
      <c r="C95" s="163" t="s">
        <v>205</v>
      </c>
      <c r="D95" s="163" t="s">
        <v>205</v>
      </c>
      <c r="E95" s="163" t="s">
        <v>205</v>
      </c>
      <c r="F95" s="163" t="s">
        <v>205</v>
      </c>
    </row>
    <row r="96" spans="1:6" s="169" customFormat="1">
      <c r="A96" s="164" t="s">
        <v>110</v>
      </c>
      <c r="B96" s="164"/>
      <c r="C96" s="165" t="s">
        <v>251</v>
      </c>
      <c r="D96" s="165" t="s">
        <v>251</v>
      </c>
      <c r="E96" s="165" t="s">
        <v>251</v>
      </c>
      <c r="F96" s="165" t="s">
        <v>251</v>
      </c>
    </row>
    <row r="99" spans="1:6">
      <c r="A99" s="166" t="s">
        <v>76</v>
      </c>
      <c r="B99" s="151" t="s">
        <v>77</v>
      </c>
      <c r="C99" s="151"/>
      <c r="D99" s="151"/>
      <c r="E99" s="151"/>
      <c r="F99" s="151"/>
    </row>
    <row r="100" spans="1:6">
      <c r="A100" s="167" t="s">
        <v>252</v>
      </c>
      <c r="B100" s="168" t="s">
        <v>253</v>
      </c>
      <c r="C100" s="168"/>
      <c r="D100" s="168"/>
      <c r="E100" s="168"/>
      <c r="F100" s="168"/>
    </row>
    <row r="102" spans="1:6">
      <c r="A102" s="151" t="s">
        <v>80</v>
      </c>
      <c r="B102" s="151"/>
      <c r="C102" s="151"/>
      <c r="D102" s="151"/>
      <c r="E102" s="151"/>
      <c r="F102" s="151"/>
    </row>
    <row r="104" spans="1:6">
      <c r="A104" s="157" t="s">
        <v>81</v>
      </c>
      <c r="B104" s="154" t="s">
        <v>252</v>
      </c>
      <c r="C104" s="158" t="s">
        <v>82</v>
      </c>
      <c r="D104" s="158"/>
      <c r="E104" s="158"/>
      <c r="F104" s="158"/>
    </row>
    <row r="105" spans="1:6">
      <c r="A105" s="157" t="s">
        <v>83</v>
      </c>
      <c r="B105" s="154" t="s">
        <v>254</v>
      </c>
      <c r="C105" s="159" t="s">
        <v>85</v>
      </c>
      <c r="D105" s="159" t="s">
        <v>86</v>
      </c>
      <c r="E105" s="159" t="s">
        <v>87</v>
      </c>
      <c r="F105" s="159" t="s">
        <v>88</v>
      </c>
    </row>
    <row r="106" spans="1:6">
      <c r="A106" s="157" t="s">
        <v>89</v>
      </c>
      <c r="B106" s="154" t="s">
        <v>255</v>
      </c>
      <c r="C106" s="157"/>
      <c r="D106" s="157"/>
      <c r="E106" s="157"/>
      <c r="F106" s="160"/>
    </row>
    <row r="107" spans="1:6" ht="51">
      <c r="A107" s="157" t="s">
        <v>91</v>
      </c>
      <c r="B107" s="154" t="s">
        <v>256</v>
      </c>
      <c r="C107" s="157"/>
      <c r="D107" s="157"/>
      <c r="E107" s="157"/>
      <c r="F107" s="161"/>
    </row>
    <row r="108" spans="1:6">
      <c r="A108" s="157" t="s">
        <v>93</v>
      </c>
      <c r="B108" s="154" t="s">
        <v>257</v>
      </c>
      <c r="C108" s="157"/>
      <c r="D108" s="157"/>
      <c r="E108" s="157"/>
      <c r="F108" s="161"/>
    </row>
    <row r="109" spans="1:6" ht="25.5">
      <c r="A109" s="157" t="s">
        <v>258</v>
      </c>
      <c r="B109" s="154" t="s">
        <v>259</v>
      </c>
      <c r="C109" s="157"/>
      <c r="D109" s="157"/>
      <c r="E109" s="157"/>
      <c r="F109" s="161"/>
    </row>
    <row r="110" spans="1:6">
      <c r="A110" s="158" t="s">
        <v>97</v>
      </c>
      <c r="B110" s="158"/>
      <c r="C110" s="157"/>
      <c r="D110" s="157"/>
      <c r="E110" s="157"/>
      <c r="F110" s="162"/>
    </row>
    <row r="111" spans="1:6">
      <c r="A111" s="155" t="s">
        <v>260</v>
      </c>
      <c r="B111" s="155"/>
      <c r="C111" s="163" t="s">
        <v>164</v>
      </c>
      <c r="D111" s="163" t="s">
        <v>190</v>
      </c>
      <c r="E111" s="163" t="s">
        <v>187</v>
      </c>
      <c r="F111" s="163" t="s">
        <v>261</v>
      </c>
    </row>
    <row r="112" spans="1:6">
      <c r="A112" s="155" t="s">
        <v>262</v>
      </c>
      <c r="B112" s="155"/>
      <c r="C112" s="163" t="s">
        <v>164</v>
      </c>
      <c r="D112" s="163" t="s">
        <v>263</v>
      </c>
      <c r="E112" s="163" t="s">
        <v>190</v>
      </c>
      <c r="F112" s="163" t="s">
        <v>264</v>
      </c>
    </row>
    <row r="113" spans="1:6">
      <c r="A113" s="155" t="s">
        <v>265</v>
      </c>
      <c r="B113" s="155"/>
      <c r="C113" s="163" t="s">
        <v>164</v>
      </c>
      <c r="D113" s="163" t="s">
        <v>263</v>
      </c>
      <c r="E113" s="163" t="s">
        <v>190</v>
      </c>
      <c r="F113" s="163" t="s">
        <v>264</v>
      </c>
    </row>
    <row r="114" spans="1:6">
      <c r="A114" s="155" t="s">
        <v>266</v>
      </c>
      <c r="B114" s="155"/>
      <c r="C114" s="163" t="s">
        <v>164</v>
      </c>
      <c r="D114" s="163" t="s">
        <v>267</v>
      </c>
      <c r="E114" s="163" t="s">
        <v>263</v>
      </c>
      <c r="F114" s="163" t="s">
        <v>268</v>
      </c>
    </row>
    <row r="115" spans="1:6">
      <c r="A115" s="155" t="s">
        <v>269</v>
      </c>
      <c r="B115" s="155"/>
      <c r="C115" s="163" t="s">
        <v>164</v>
      </c>
      <c r="D115" s="163" t="s">
        <v>270</v>
      </c>
      <c r="E115" s="163" t="s">
        <v>271</v>
      </c>
      <c r="F115" s="163" t="s">
        <v>272</v>
      </c>
    </row>
    <row r="116" spans="1:6">
      <c r="A116" s="155" t="s">
        <v>273</v>
      </c>
      <c r="B116" s="155"/>
      <c r="C116" s="163" t="s">
        <v>164</v>
      </c>
      <c r="D116" s="163" t="s">
        <v>197</v>
      </c>
      <c r="E116" s="163" t="s">
        <v>105</v>
      </c>
      <c r="F116" s="163" t="s">
        <v>109</v>
      </c>
    </row>
    <row r="117" spans="1:6" s="169" customFormat="1">
      <c r="A117" s="164" t="s">
        <v>110</v>
      </c>
      <c r="B117" s="164"/>
      <c r="C117" s="170">
        <v>0</v>
      </c>
      <c r="D117" s="165" t="s">
        <v>274</v>
      </c>
      <c r="E117" s="171">
        <v>65352</v>
      </c>
      <c r="F117" s="165" t="s">
        <v>275</v>
      </c>
    </row>
    <row r="120" spans="1:6">
      <c r="A120" s="166" t="s">
        <v>76</v>
      </c>
      <c r="B120" s="151" t="s">
        <v>77</v>
      </c>
      <c r="C120" s="151"/>
      <c r="D120" s="151"/>
      <c r="E120" s="151"/>
      <c r="F120" s="151"/>
    </row>
    <row r="121" spans="1:6">
      <c r="A121" s="167" t="s">
        <v>276</v>
      </c>
      <c r="B121" s="168" t="s">
        <v>277</v>
      </c>
      <c r="C121" s="168"/>
      <c r="D121" s="168"/>
      <c r="E121" s="168"/>
      <c r="F121" s="168"/>
    </row>
    <row r="123" spans="1:6">
      <c r="A123" s="151" t="s">
        <v>80</v>
      </c>
      <c r="B123" s="151"/>
      <c r="C123" s="151"/>
      <c r="D123" s="151"/>
      <c r="E123" s="151"/>
      <c r="F123" s="151"/>
    </row>
    <row r="125" spans="1:6">
      <c r="A125" s="157" t="s">
        <v>81</v>
      </c>
      <c r="B125" s="154" t="s">
        <v>276</v>
      </c>
      <c r="C125" s="158" t="s">
        <v>82</v>
      </c>
      <c r="D125" s="158"/>
      <c r="E125" s="158"/>
      <c r="F125" s="158"/>
    </row>
    <row r="126" spans="1:6">
      <c r="A126" s="157" t="s">
        <v>83</v>
      </c>
      <c r="B126" s="154" t="s">
        <v>232</v>
      </c>
      <c r="C126" s="159" t="s">
        <v>85</v>
      </c>
      <c r="D126" s="159" t="s">
        <v>86</v>
      </c>
      <c r="E126" s="159" t="s">
        <v>87</v>
      </c>
      <c r="F126" s="159" t="s">
        <v>88</v>
      </c>
    </row>
    <row r="127" spans="1:6">
      <c r="A127" s="157" t="s">
        <v>89</v>
      </c>
      <c r="B127" s="154" t="s">
        <v>278</v>
      </c>
      <c r="C127" s="157"/>
      <c r="D127" s="157"/>
      <c r="E127" s="157"/>
      <c r="F127" s="160"/>
    </row>
    <row r="128" spans="1:6" ht="25.5">
      <c r="A128" s="157" t="s">
        <v>91</v>
      </c>
      <c r="B128" s="154" t="s">
        <v>279</v>
      </c>
      <c r="C128" s="157"/>
      <c r="D128" s="157"/>
      <c r="E128" s="157"/>
      <c r="F128" s="161"/>
    </row>
    <row r="129" spans="1:6">
      <c r="A129" s="157" t="s">
        <v>93</v>
      </c>
      <c r="B129" s="154" t="s">
        <v>94</v>
      </c>
      <c r="C129" s="157"/>
      <c r="D129" s="157"/>
      <c r="E129" s="157"/>
      <c r="F129" s="161"/>
    </row>
    <row r="130" spans="1:6" ht="25.5">
      <c r="A130" s="157" t="s">
        <v>95</v>
      </c>
      <c r="B130" s="154" t="s">
        <v>96</v>
      </c>
      <c r="C130" s="157"/>
      <c r="D130" s="157"/>
      <c r="E130" s="157"/>
      <c r="F130" s="161"/>
    </row>
    <row r="131" spans="1:6">
      <c r="A131" s="158" t="s">
        <v>97</v>
      </c>
      <c r="B131" s="158"/>
      <c r="C131" s="157"/>
      <c r="D131" s="157"/>
      <c r="E131" s="157"/>
      <c r="F131" s="162"/>
    </row>
    <row r="132" spans="1:6">
      <c r="A132" s="155" t="s">
        <v>280</v>
      </c>
      <c r="B132" s="155"/>
      <c r="C132" s="163" t="s">
        <v>164</v>
      </c>
      <c r="D132" s="163" t="s">
        <v>210</v>
      </c>
      <c r="E132" s="163" t="s">
        <v>109</v>
      </c>
      <c r="F132" s="163" t="s">
        <v>281</v>
      </c>
    </row>
    <row r="133" spans="1:6">
      <c r="A133" s="155" t="s">
        <v>282</v>
      </c>
      <c r="B133" s="155"/>
      <c r="C133" s="163" t="s">
        <v>164</v>
      </c>
      <c r="D133" s="163" t="s">
        <v>200</v>
      </c>
      <c r="E133" s="163" t="s">
        <v>201</v>
      </c>
      <c r="F133" s="163" t="s">
        <v>209</v>
      </c>
    </row>
    <row r="134" spans="1:6">
      <c r="A134" s="155" t="s">
        <v>283</v>
      </c>
      <c r="B134" s="155"/>
      <c r="C134" s="163" t="s">
        <v>164</v>
      </c>
      <c r="D134" s="163" t="s">
        <v>207</v>
      </c>
      <c r="E134" s="163" t="s">
        <v>181</v>
      </c>
      <c r="F134" s="163" t="s">
        <v>109</v>
      </c>
    </row>
    <row r="135" spans="1:6" s="169" customFormat="1">
      <c r="A135" s="164" t="s">
        <v>110</v>
      </c>
      <c r="B135" s="164"/>
      <c r="C135" s="170">
        <v>0</v>
      </c>
      <c r="D135" s="165" t="s">
        <v>284</v>
      </c>
      <c r="E135" s="165" t="s">
        <v>285</v>
      </c>
      <c r="F135" s="165" t="s">
        <v>286</v>
      </c>
    </row>
    <row r="136" spans="1:6" ht="16.5" customHeight="1"/>
    <row r="137" spans="1:6">
      <c r="A137" s="157" t="s">
        <v>81</v>
      </c>
      <c r="B137" s="154" t="s">
        <v>276</v>
      </c>
      <c r="C137" s="158" t="s">
        <v>82</v>
      </c>
      <c r="D137" s="158"/>
      <c r="E137" s="158"/>
      <c r="F137" s="158"/>
    </row>
    <row r="138" spans="1:6">
      <c r="A138" s="157" t="s">
        <v>83</v>
      </c>
      <c r="B138" s="154" t="s">
        <v>287</v>
      </c>
      <c r="C138" s="159" t="s">
        <v>85</v>
      </c>
      <c r="D138" s="159" t="s">
        <v>86</v>
      </c>
      <c r="E138" s="159" t="s">
        <v>87</v>
      </c>
      <c r="F138" s="159" t="s">
        <v>88</v>
      </c>
    </row>
    <row r="139" spans="1:6" ht="25.5">
      <c r="A139" s="157" t="s">
        <v>89</v>
      </c>
      <c r="B139" s="154" t="s">
        <v>288</v>
      </c>
      <c r="C139" s="157"/>
      <c r="D139" s="157"/>
      <c r="E139" s="157"/>
      <c r="F139" s="160"/>
    </row>
    <row r="140" spans="1:6" ht="25.5">
      <c r="A140" s="157" t="s">
        <v>91</v>
      </c>
      <c r="B140" s="154" t="s">
        <v>289</v>
      </c>
      <c r="C140" s="157"/>
      <c r="D140" s="157"/>
      <c r="E140" s="157"/>
      <c r="F140" s="161"/>
    </row>
    <row r="141" spans="1:6">
      <c r="A141" s="157" t="s">
        <v>93</v>
      </c>
      <c r="B141" s="154" t="s">
        <v>94</v>
      </c>
      <c r="C141" s="157"/>
      <c r="D141" s="157"/>
      <c r="E141" s="157"/>
      <c r="F141" s="161"/>
    </row>
    <row r="142" spans="1:6" ht="25.5">
      <c r="A142" s="157" t="s">
        <v>95</v>
      </c>
      <c r="B142" s="154" t="s">
        <v>96</v>
      </c>
      <c r="C142" s="157"/>
      <c r="D142" s="157"/>
      <c r="E142" s="157"/>
      <c r="F142" s="161"/>
    </row>
    <row r="143" spans="1:6">
      <c r="A143" s="158" t="s">
        <v>97</v>
      </c>
      <c r="B143" s="158"/>
      <c r="C143" s="157"/>
      <c r="D143" s="157"/>
      <c r="E143" s="157"/>
      <c r="F143" s="162"/>
    </row>
    <row r="144" spans="1:6">
      <c r="A144" s="155" t="s">
        <v>290</v>
      </c>
      <c r="B144" s="155"/>
      <c r="C144" s="163" t="s">
        <v>164</v>
      </c>
      <c r="D144" s="163" t="s">
        <v>164</v>
      </c>
      <c r="E144" s="163" t="s">
        <v>164</v>
      </c>
      <c r="F144" s="163" t="s">
        <v>267</v>
      </c>
    </row>
    <row r="145" spans="1:6">
      <c r="A145" s="155" t="s">
        <v>291</v>
      </c>
      <c r="B145" s="155"/>
      <c r="C145" s="163" t="s">
        <v>164</v>
      </c>
      <c r="D145" s="163" t="s">
        <v>164</v>
      </c>
      <c r="E145" s="163" t="s">
        <v>164</v>
      </c>
      <c r="F145" s="163" t="s">
        <v>267</v>
      </c>
    </row>
    <row r="146" spans="1:6" s="169" customFormat="1">
      <c r="A146" s="164" t="s">
        <v>110</v>
      </c>
      <c r="B146" s="164"/>
      <c r="C146" s="170">
        <v>0</v>
      </c>
      <c r="D146" s="165" t="s">
        <v>292</v>
      </c>
      <c r="E146" s="165" t="s">
        <v>293</v>
      </c>
      <c r="F146" s="165" t="s">
        <v>294</v>
      </c>
    </row>
    <row r="148" spans="1:6">
      <c r="A148" s="157" t="s">
        <v>81</v>
      </c>
      <c r="B148" s="154" t="s">
        <v>276</v>
      </c>
      <c r="C148" s="158" t="s">
        <v>82</v>
      </c>
      <c r="D148" s="158"/>
      <c r="E148" s="158"/>
      <c r="F148" s="158"/>
    </row>
    <row r="149" spans="1:6">
      <c r="A149" s="157" t="s">
        <v>83</v>
      </c>
      <c r="B149" s="154" t="s">
        <v>115</v>
      </c>
      <c r="C149" s="159" t="s">
        <v>85</v>
      </c>
      <c r="D149" s="159" t="s">
        <v>86</v>
      </c>
      <c r="E149" s="159" t="s">
        <v>87</v>
      </c>
      <c r="F149" s="159" t="s">
        <v>88</v>
      </c>
    </row>
    <row r="150" spans="1:6" ht="38.25">
      <c r="A150" s="157" t="s">
        <v>89</v>
      </c>
      <c r="B150" s="154" t="s">
        <v>295</v>
      </c>
      <c r="C150" s="157"/>
      <c r="D150" s="157"/>
      <c r="E150" s="157"/>
      <c r="F150" s="160"/>
    </row>
    <row r="151" spans="1:6" ht="38.25">
      <c r="A151" s="157" t="s">
        <v>91</v>
      </c>
      <c r="B151" s="154" t="s">
        <v>296</v>
      </c>
      <c r="C151" s="157"/>
      <c r="D151" s="157"/>
      <c r="E151" s="157"/>
      <c r="F151" s="161"/>
    </row>
    <row r="152" spans="1:6">
      <c r="A152" s="157" t="s">
        <v>93</v>
      </c>
      <c r="B152" s="154" t="s">
        <v>94</v>
      </c>
      <c r="C152" s="157"/>
      <c r="D152" s="157"/>
      <c r="E152" s="157"/>
      <c r="F152" s="161"/>
    </row>
    <row r="153" spans="1:6" ht="25.5">
      <c r="A153" s="157" t="s">
        <v>95</v>
      </c>
      <c r="B153" s="154" t="s">
        <v>96</v>
      </c>
      <c r="C153" s="157"/>
      <c r="D153" s="157"/>
      <c r="E153" s="157"/>
      <c r="F153" s="161"/>
    </row>
    <row r="154" spans="1:6">
      <c r="A154" s="158" t="s">
        <v>97</v>
      </c>
      <c r="B154" s="158"/>
      <c r="C154" s="157"/>
      <c r="D154" s="157"/>
      <c r="E154" s="157"/>
      <c r="F154" s="162"/>
    </row>
    <row r="155" spans="1:6">
      <c r="A155" s="155" t="s">
        <v>297</v>
      </c>
      <c r="B155" s="155"/>
      <c r="C155" s="163" t="s">
        <v>298</v>
      </c>
      <c r="D155" s="163" t="s">
        <v>298</v>
      </c>
      <c r="E155" s="163" t="s">
        <v>298</v>
      </c>
      <c r="F155" s="163" t="s">
        <v>298</v>
      </c>
    </row>
    <row r="156" spans="1:6">
      <c r="A156" s="155" t="s">
        <v>299</v>
      </c>
      <c r="B156" s="155"/>
      <c r="C156" s="163" t="s">
        <v>267</v>
      </c>
      <c r="D156" s="163" t="s">
        <v>263</v>
      </c>
      <c r="E156" s="163" t="s">
        <v>268</v>
      </c>
      <c r="F156" s="163" t="s">
        <v>200</v>
      </c>
    </row>
    <row r="157" spans="1:6">
      <c r="A157" s="155" t="s">
        <v>300</v>
      </c>
      <c r="B157" s="155"/>
      <c r="C157" s="163" t="s">
        <v>267</v>
      </c>
      <c r="D157" s="163" t="s">
        <v>263</v>
      </c>
      <c r="E157" s="163" t="s">
        <v>268</v>
      </c>
      <c r="F157" s="163" t="s">
        <v>200</v>
      </c>
    </row>
    <row r="158" spans="1:6">
      <c r="A158" s="155" t="s">
        <v>301</v>
      </c>
      <c r="B158" s="155"/>
      <c r="C158" s="163" t="s">
        <v>268</v>
      </c>
      <c r="D158" s="163" t="s">
        <v>186</v>
      </c>
      <c r="E158" s="163" t="s">
        <v>249</v>
      </c>
      <c r="F158" s="163" t="s">
        <v>195</v>
      </c>
    </row>
    <row r="159" spans="1:6">
      <c r="A159" s="155" t="s">
        <v>302</v>
      </c>
      <c r="B159" s="155"/>
      <c r="C159" s="163" t="s">
        <v>303</v>
      </c>
      <c r="D159" s="163" t="s">
        <v>304</v>
      </c>
      <c r="E159" s="163" t="s">
        <v>305</v>
      </c>
      <c r="F159" s="163" t="s">
        <v>306</v>
      </c>
    </row>
    <row r="160" spans="1:6">
      <c r="A160" s="155" t="s">
        <v>307</v>
      </c>
      <c r="B160" s="155"/>
      <c r="C160" s="163" t="s">
        <v>164</v>
      </c>
      <c r="D160" s="163" t="s">
        <v>268</v>
      </c>
      <c r="E160" s="163" t="s">
        <v>268</v>
      </c>
      <c r="F160" s="163" t="s">
        <v>268</v>
      </c>
    </row>
    <row r="161" spans="1:6">
      <c r="A161" s="155" t="s">
        <v>308</v>
      </c>
      <c r="B161" s="155"/>
      <c r="C161" s="163" t="s">
        <v>164</v>
      </c>
      <c r="D161" s="163" t="s">
        <v>309</v>
      </c>
      <c r="E161" s="163" t="s">
        <v>310</v>
      </c>
      <c r="F161" s="163" t="s">
        <v>310</v>
      </c>
    </row>
    <row r="162" spans="1:6">
      <c r="A162" s="155" t="s">
        <v>311</v>
      </c>
      <c r="B162" s="155"/>
      <c r="C162" s="163" t="s">
        <v>164</v>
      </c>
      <c r="D162" s="163" t="s">
        <v>267</v>
      </c>
      <c r="E162" s="163" t="s">
        <v>267</v>
      </c>
      <c r="F162" s="163" t="s">
        <v>263</v>
      </c>
    </row>
    <row r="163" spans="1:6">
      <c r="A163" s="155" t="s">
        <v>312</v>
      </c>
      <c r="B163" s="155"/>
      <c r="C163" s="163" t="s">
        <v>164</v>
      </c>
      <c r="D163" s="163" t="s">
        <v>313</v>
      </c>
      <c r="E163" s="163" t="s">
        <v>313</v>
      </c>
      <c r="F163" s="163" t="s">
        <v>190</v>
      </c>
    </row>
    <row r="164" spans="1:6">
      <c r="A164" s="155" t="s">
        <v>314</v>
      </c>
      <c r="B164" s="155"/>
      <c r="C164" s="163" t="s">
        <v>164</v>
      </c>
      <c r="D164" s="163" t="s">
        <v>165</v>
      </c>
      <c r="E164" s="163" t="s">
        <v>315</v>
      </c>
      <c r="F164" s="163" t="s">
        <v>166</v>
      </c>
    </row>
    <row r="165" spans="1:6">
      <c r="A165" s="155" t="s">
        <v>316</v>
      </c>
      <c r="B165" s="155"/>
      <c r="C165" s="163" t="s">
        <v>164</v>
      </c>
      <c r="D165" s="163" t="s">
        <v>164</v>
      </c>
      <c r="E165" s="163" t="s">
        <v>164</v>
      </c>
      <c r="F165" s="163" t="s">
        <v>197</v>
      </c>
    </row>
    <row r="166" spans="1:6">
      <c r="A166" s="155" t="s">
        <v>280</v>
      </c>
      <c r="B166" s="155"/>
      <c r="C166" s="163" t="s">
        <v>164</v>
      </c>
      <c r="D166" s="163" t="s">
        <v>210</v>
      </c>
      <c r="E166" s="163" t="s">
        <v>317</v>
      </c>
      <c r="F166" s="163" t="s">
        <v>318</v>
      </c>
    </row>
    <row r="167" spans="1:6">
      <c r="A167" s="155" t="s">
        <v>319</v>
      </c>
      <c r="B167" s="155"/>
      <c r="C167" s="163" t="s">
        <v>164</v>
      </c>
      <c r="D167" s="163" t="s">
        <v>164</v>
      </c>
      <c r="E167" s="163" t="s">
        <v>164</v>
      </c>
      <c r="F167" s="163" t="s">
        <v>186</v>
      </c>
    </row>
    <row r="168" spans="1:6">
      <c r="A168" s="155" t="s">
        <v>320</v>
      </c>
      <c r="B168" s="155"/>
      <c r="C168" s="163" t="s">
        <v>164</v>
      </c>
      <c r="D168" s="163" t="s">
        <v>164</v>
      </c>
      <c r="E168" s="163" t="s">
        <v>164</v>
      </c>
      <c r="F168" s="163" t="s">
        <v>109</v>
      </c>
    </row>
    <row r="169" spans="1:6" s="169" customFormat="1">
      <c r="A169" s="164" t="s">
        <v>110</v>
      </c>
      <c r="B169" s="164"/>
      <c r="C169" s="165" t="s">
        <v>321</v>
      </c>
      <c r="D169" s="165" t="s">
        <v>322</v>
      </c>
      <c r="E169" s="165" t="s">
        <v>323</v>
      </c>
      <c r="F169" s="165" t="s">
        <v>324</v>
      </c>
    </row>
    <row r="170" spans="1:6" ht="15.75" customHeight="1"/>
    <row r="171" spans="1:6">
      <c r="A171" s="157" t="s">
        <v>81</v>
      </c>
      <c r="B171" s="154" t="s">
        <v>276</v>
      </c>
      <c r="C171" s="158" t="s">
        <v>82</v>
      </c>
      <c r="D171" s="158"/>
      <c r="E171" s="158"/>
      <c r="F171" s="158"/>
    </row>
    <row r="172" spans="1:6">
      <c r="A172" s="157" t="s">
        <v>83</v>
      </c>
      <c r="B172" s="154" t="s">
        <v>325</v>
      </c>
      <c r="C172" s="159" t="s">
        <v>85</v>
      </c>
      <c r="D172" s="159" t="s">
        <v>86</v>
      </c>
      <c r="E172" s="159" t="s">
        <v>87</v>
      </c>
      <c r="F172" s="159" t="s">
        <v>88</v>
      </c>
    </row>
    <row r="173" spans="1:6" ht="38.25">
      <c r="A173" s="157" t="s">
        <v>89</v>
      </c>
      <c r="B173" s="154" t="s">
        <v>326</v>
      </c>
      <c r="C173" s="157"/>
      <c r="D173" s="157"/>
      <c r="E173" s="157"/>
      <c r="F173" s="160"/>
    </row>
    <row r="174" spans="1:6" ht="38.25">
      <c r="A174" s="157" t="s">
        <v>91</v>
      </c>
      <c r="B174" s="154" t="s">
        <v>327</v>
      </c>
      <c r="C174" s="157"/>
      <c r="D174" s="157"/>
      <c r="E174" s="157"/>
      <c r="F174" s="161"/>
    </row>
    <row r="175" spans="1:6">
      <c r="A175" s="157" t="s">
        <v>93</v>
      </c>
      <c r="B175" s="154" t="s">
        <v>94</v>
      </c>
      <c r="C175" s="157"/>
      <c r="D175" s="157"/>
      <c r="E175" s="157"/>
      <c r="F175" s="161"/>
    </row>
    <row r="176" spans="1:6" ht="25.5">
      <c r="A176" s="157" t="s">
        <v>95</v>
      </c>
      <c r="B176" s="154" t="s">
        <v>96</v>
      </c>
      <c r="C176" s="157"/>
      <c r="D176" s="157"/>
      <c r="E176" s="157"/>
      <c r="F176" s="161"/>
    </row>
    <row r="177" spans="1:6">
      <c r="A177" s="158" t="s">
        <v>97</v>
      </c>
      <c r="B177" s="158"/>
      <c r="C177" s="157"/>
      <c r="D177" s="157"/>
      <c r="E177" s="157"/>
      <c r="F177" s="162"/>
    </row>
    <row r="178" spans="1:6">
      <c r="A178" s="155" t="s">
        <v>328</v>
      </c>
      <c r="B178" s="155"/>
      <c r="C178" s="163" t="s">
        <v>329</v>
      </c>
      <c r="D178" s="163" t="s">
        <v>329</v>
      </c>
      <c r="E178" s="163" t="s">
        <v>329</v>
      </c>
      <c r="F178" s="163" t="s">
        <v>329</v>
      </c>
    </row>
    <row r="179" spans="1:6">
      <c r="A179" s="155" t="s">
        <v>299</v>
      </c>
      <c r="B179" s="155"/>
      <c r="C179" s="163" t="s">
        <v>267</v>
      </c>
      <c r="D179" s="163" t="s">
        <v>263</v>
      </c>
      <c r="E179" s="163" t="s">
        <v>268</v>
      </c>
      <c r="F179" s="163" t="s">
        <v>200</v>
      </c>
    </row>
    <row r="180" spans="1:6">
      <c r="A180" s="155" t="s">
        <v>300</v>
      </c>
      <c r="B180" s="155"/>
      <c r="C180" s="163" t="s">
        <v>267</v>
      </c>
      <c r="D180" s="163" t="s">
        <v>263</v>
      </c>
      <c r="E180" s="163" t="s">
        <v>268</v>
      </c>
      <c r="F180" s="163" t="s">
        <v>200</v>
      </c>
    </row>
    <row r="181" spans="1:6">
      <c r="A181" s="155" t="s">
        <v>301</v>
      </c>
      <c r="B181" s="155"/>
      <c r="C181" s="163" t="s">
        <v>268</v>
      </c>
      <c r="D181" s="163" t="s">
        <v>186</v>
      </c>
      <c r="E181" s="163" t="s">
        <v>249</v>
      </c>
      <c r="F181" s="163" t="s">
        <v>195</v>
      </c>
    </row>
    <row r="182" spans="1:6">
      <c r="A182" s="155" t="s">
        <v>330</v>
      </c>
      <c r="B182" s="155"/>
      <c r="C182" s="163" t="s">
        <v>109</v>
      </c>
      <c r="D182" s="163" t="s">
        <v>184</v>
      </c>
      <c r="E182" s="163" t="s">
        <v>331</v>
      </c>
      <c r="F182" s="163" t="s">
        <v>332</v>
      </c>
    </row>
    <row r="183" spans="1:6">
      <c r="A183" s="155" t="s">
        <v>333</v>
      </c>
      <c r="B183" s="155"/>
      <c r="C183" s="163" t="s">
        <v>164</v>
      </c>
      <c r="D183" s="163" t="s">
        <v>263</v>
      </c>
      <c r="E183" s="163" t="s">
        <v>200</v>
      </c>
      <c r="F183" s="163" t="s">
        <v>186</v>
      </c>
    </row>
    <row r="184" spans="1:6">
      <c r="A184" s="155" t="s">
        <v>334</v>
      </c>
      <c r="B184" s="155"/>
      <c r="C184" s="163" t="s">
        <v>164</v>
      </c>
      <c r="D184" s="163" t="s">
        <v>197</v>
      </c>
      <c r="E184" s="163" t="s">
        <v>197</v>
      </c>
      <c r="F184" s="163" t="s">
        <v>197</v>
      </c>
    </row>
    <row r="185" spans="1:6">
      <c r="A185" s="155" t="s">
        <v>335</v>
      </c>
      <c r="B185" s="155"/>
      <c r="C185" s="163" t="s">
        <v>164</v>
      </c>
      <c r="D185" s="163" t="s">
        <v>164</v>
      </c>
      <c r="E185" s="163" t="s">
        <v>164</v>
      </c>
      <c r="F185" s="163" t="s">
        <v>109</v>
      </c>
    </row>
    <row r="186" spans="1:6" s="169" customFormat="1">
      <c r="A186" s="164" t="s">
        <v>110</v>
      </c>
      <c r="B186" s="164"/>
      <c r="C186" s="165" t="s">
        <v>336</v>
      </c>
      <c r="D186" s="165" t="s">
        <v>337</v>
      </c>
      <c r="E186" s="165" t="s">
        <v>338</v>
      </c>
      <c r="F186" s="165" t="s">
        <v>339</v>
      </c>
    </row>
    <row r="187" spans="1:6" ht="23.25" customHeight="1"/>
    <row r="188" spans="1:6">
      <c r="A188" s="157" t="s">
        <v>81</v>
      </c>
      <c r="B188" s="154" t="s">
        <v>276</v>
      </c>
      <c r="C188" s="158" t="s">
        <v>82</v>
      </c>
      <c r="D188" s="158"/>
      <c r="E188" s="158"/>
      <c r="F188" s="158"/>
    </row>
    <row r="189" spans="1:6">
      <c r="A189" s="157" t="s">
        <v>83</v>
      </c>
      <c r="B189" s="154" t="s">
        <v>340</v>
      </c>
      <c r="C189" s="159" t="s">
        <v>85</v>
      </c>
      <c r="D189" s="159" t="s">
        <v>86</v>
      </c>
      <c r="E189" s="159" t="s">
        <v>87</v>
      </c>
      <c r="F189" s="159" t="s">
        <v>88</v>
      </c>
    </row>
    <row r="190" spans="1:6" ht="38.25">
      <c r="A190" s="157" t="s">
        <v>89</v>
      </c>
      <c r="B190" s="154" t="s">
        <v>341</v>
      </c>
      <c r="C190" s="157"/>
      <c r="D190" s="157"/>
      <c r="E190" s="157"/>
      <c r="F190" s="160"/>
    </row>
    <row r="191" spans="1:6" ht="38.25">
      <c r="A191" s="157" t="s">
        <v>91</v>
      </c>
      <c r="B191" s="154" t="s">
        <v>342</v>
      </c>
      <c r="C191" s="157"/>
      <c r="D191" s="157"/>
      <c r="E191" s="157"/>
      <c r="F191" s="161"/>
    </row>
    <row r="192" spans="1:6">
      <c r="A192" s="157" t="s">
        <v>93</v>
      </c>
      <c r="B192" s="154" t="s">
        <v>94</v>
      </c>
      <c r="C192" s="157"/>
      <c r="D192" s="157"/>
      <c r="E192" s="157"/>
      <c r="F192" s="161"/>
    </row>
    <row r="193" spans="1:6" ht="25.5">
      <c r="A193" s="157" t="s">
        <v>95</v>
      </c>
      <c r="B193" s="154" t="s">
        <v>96</v>
      </c>
      <c r="C193" s="157"/>
      <c r="D193" s="157"/>
      <c r="E193" s="157"/>
      <c r="F193" s="161"/>
    </row>
    <row r="194" spans="1:6">
      <c r="A194" s="158" t="s">
        <v>97</v>
      </c>
      <c r="B194" s="158"/>
      <c r="C194" s="157"/>
      <c r="D194" s="157"/>
      <c r="E194" s="157"/>
      <c r="F194" s="162"/>
    </row>
    <row r="195" spans="1:6">
      <c r="A195" s="155" t="s">
        <v>343</v>
      </c>
      <c r="B195" s="155"/>
      <c r="C195" s="163" t="s">
        <v>344</v>
      </c>
      <c r="D195" s="163" t="s">
        <v>344</v>
      </c>
      <c r="E195" s="163" t="s">
        <v>344</v>
      </c>
      <c r="F195" s="163" t="s">
        <v>344</v>
      </c>
    </row>
    <row r="196" spans="1:6">
      <c r="A196" s="155" t="s">
        <v>299</v>
      </c>
      <c r="B196" s="155"/>
      <c r="C196" s="163" t="s">
        <v>267</v>
      </c>
      <c r="D196" s="163" t="s">
        <v>263</v>
      </c>
      <c r="E196" s="163" t="s">
        <v>268</v>
      </c>
      <c r="F196" s="163" t="s">
        <v>200</v>
      </c>
    </row>
    <row r="197" spans="1:6">
      <c r="A197" s="155" t="s">
        <v>300</v>
      </c>
      <c r="B197" s="155"/>
      <c r="C197" s="163" t="s">
        <v>267</v>
      </c>
      <c r="D197" s="163" t="s">
        <v>263</v>
      </c>
      <c r="E197" s="163" t="s">
        <v>268</v>
      </c>
      <c r="F197" s="163" t="s">
        <v>200</v>
      </c>
    </row>
    <row r="198" spans="1:6">
      <c r="A198" s="155" t="s">
        <v>345</v>
      </c>
      <c r="B198" s="155"/>
      <c r="C198" s="163" t="s">
        <v>263</v>
      </c>
      <c r="D198" s="163" t="s">
        <v>200</v>
      </c>
      <c r="E198" s="163" t="s">
        <v>186</v>
      </c>
      <c r="F198" s="163" t="s">
        <v>201</v>
      </c>
    </row>
    <row r="199" spans="1:6">
      <c r="A199" s="155" t="s">
        <v>330</v>
      </c>
      <c r="B199" s="155"/>
      <c r="C199" s="163" t="s">
        <v>191</v>
      </c>
      <c r="D199" s="163" t="s">
        <v>193</v>
      </c>
      <c r="E199" s="163" t="s">
        <v>346</v>
      </c>
      <c r="F199" s="163" t="s">
        <v>109</v>
      </c>
    </row>
    <row r="200" spans="1:6">
      <c r="A200" s="155" t="s">
        <v>347</v>
      </c>
      <c r="B200" s="155"/>
      <c r="C200" s="163" t="s">
        <v>164</v>
      </c>
      <c r="D200" s="163" t="s">
        <v>267</v>
      </c>
      <c r="E200" s="163" t="s">
        <v>268</v>
      </c>
      <c r="F200" s="163" t="s">
        <v>268</v>
      </c>
    </row>
    <row r="201" spans="1:6">
      <c r="A201" s="155" t="s">
        <v>335</v>
      </c>
      <c r="B201" s="155"/>
      <c r="C201" s="163" t="s">
        <v>164</v>
      </c>
      <c r="D201" s="163" t="s">
        <v>164</v>
      </c>
      <c r="E201" s="163" t="s">
        <v>164</v>
      </c>
      <c r="F201" s="163" t="s">
        <v>109</v>
      </c>
    </row>
    <row r="202" spans="1:6">
      <c r="A202" s="155" t="s">
        <v>348</v>
      </c>
      <c r="B202" s="155"/>
      <c r="C202" s="163" t="s">
        <v>164</v>
      </c>
      <c r="D202" s="163" t="s">
        <v>267</v>
      </c>
      <c r="E202" s="163" t="s">
        <v>263</v>
      </c>
      <c r="F202" s="163" t="s">
        <v>263</v>
      </c>
    </row>
    <row r="203" spans="1:6">
      <c r="A203" s="155" t="s">
        <v>349</v>
      </c>
      <c r="B203" s="155"/>
      <c r="C203" s="163" t="s">
        <v>164</v>
      </c>
      <c r="D203" s="163" t="s">
        <v>268</v>
      </c>
      <c r="E203" s="163" t="s">
        <v>268</v>
      </c>
      <c r="F203" s="163" t="s">
        <v>350</v>
      </c>
    </row>
    <row r="204" spans="1:6">
      <c r="A204" s="155" t="s">
        <v>351</v>
      </c>
      <c r="B204" s="155"/>
      <c r="C204" s="163" t="s">
        <v>164</v>
      </c>
      <c r="D204" s="163" t="s">
        <v>164</v>
      </c>
      <c r="E204" s="163" t="s">
        <v>164</v>
      </c>
      <c r="F204" s="163" t="s">
        <v>346</v>
      </c>
    </row>
    <row r="205" spans="1:6" s="169" customFormat="1">
      <c r="A205" s="164" t="s">
        <v>110</v>
      </c>
      <c r="B205" s="164"/>
      <c r="C205" s="165" t="s">
        <v>352</v>
      </c>
      <c r="D205" s="165" t="s">
        <v>353</v>
      </c>
      <c r="E205" s="165" t="s">
        <v>354</v>
      </c>
      <c r="F205" s="165" t="s">
        <v>355</v>
      </c>
    </row>
    <row r="207" spans="1:6">
      <c r="A207" s="157" t="s">
        <v>81</v>
      </c>
      <c r="B207" s="154" t="s">
        <v>276</v>
      </c>
      <c r="C207" s="158" t="s">
        <v>82</v>
      </c>
      <c r="D207" s="158"/>
      <c r="E207" s="158"/>
      <c r="F207" s="158"/>
    </row>
    <row r="208" spans="1:6">
      <c r="A208" s="157" t="s">
        <v>83</v>
      </c>
      <c r="B208" s="154" t="s">
        <v>356</v>
      </c>
      <c r="C208" s="159" t="s">
        <v>85</v>
      </c>
      <c r="D208" s="159" t="s">
        <v>86</v>
      </c>
      <c r="E208" s="159" t="s">
        <v>87</v>
      </c>
      <c r="F208" s="159" t="s">
        <v>88</v>
      </c>
    </row>
    <row r="209" spans="1:6" ht="25.5">
      <c r="A209" s="157" t="s">
        <v>89</v>
      </c>
      <c r="B209" s="154" t="s">
        <v>357</v>
      </c>
      <c r="C209" s="157"/>
      <c r="D209" s="157"/>
      <c r="E209" s="157"/>
      <c r="F209" s="160"/>
    </row>
    <row r="210" spans="1:6" ht="38.25">
      <c r="A210" s="157" t="s">
        <v>91</v>
      </c>
      <c r="B210" s="154" t="s">
        <v>358</v>
      </c>
      <c r="C210" s="157"/>
      <c r="D210" s="157"/>
      <c r="E210" s="157"/>
      <c r="F210" s="161"/>
    </row>
    <row r="211" spans="1:6">
      <c r="A211" s="157" t="s">
        <v>93</v>
      </c>
      <c r="B211" s="154" t="s">
        <v>94</v>
      </c>
      <c r="C211" s="157"/>
      <c r="D211" s="157"/>
      <c r="E211" s="157"/>
      <c r="F211" s="161"/>
    </row>
    <row r="212" spans="1:6" ht="25.5">
      <c r="A212" s="157" t="s">
        <v>95</v>
      </c>
      <c r="B212" s="154" t="s">
        <v>96</v>
      </c>
      <c r="C212" s="157"/>
      <c r="D212" s="157"/>
      <c r="E212" s="157"/>
      <c r="F212" s="162"/>
    </row>
    <row r="213" spans="1:6">
      <c r="A213" s="158" t="s">
        <v>97</v>
      </c>
      <c r="B213" s="158"/>
      <c r="C213" s="157"/>
      <c r="D213" s="157"/>
      <c r="E213" s="157"/>
      <c r="F213" s="157"/>
    </row>
    <row r="214" spans="1:6">
      <c r="A214" s="155" t="s">
        <v>359</v>
      </c>
      <c r="B214" s="155"/>
      <c r="C214" s="163" t="s">
        <v>360</v>
      </c>
      <c r="D214" s="163" t="s">
        <v>360</v>
      </c>
      <c r="E214" s="163" t="s">
        <v>360</v>
      </c>
      <c r="F214" s="163" t="s">
        <v>360</v>
      </c>
    </row>
    <row r="215" spans="1:6">
      <c r="A215" s="155" t="s">
        <v>299</v>
      </c>
      <c r="B215" s="155"/>
      <c r="C215" s="163" t="s">
        <v>267</v>
      </c>
      <c r="D215" s="163" t="s">
        <v>263</v>
      </c>
      <c r="E215" s="163" t="s">
        <v>268</v>
      </c>
      <c r="F215" s="163" t="s">
        <v>200</v>
      </c>
    </row>
    <row r="216" spans="1:6">
      <c r="A216" s="155" t="s">
        <v>300</v>
      </c>
      <c r="B216" s="155"/>
      <c r="C216" s="163" t="s">
        <v>267</v>
      </c>
      <c r="D216" s="163" t="s">
        <v>263</v>
      </c>
      <c r="E216" s="163" t="s">
        <v>268</v>
      </c>
      <c r="F216" s="163" t="s">
        <v>200</v>
      </c>
    </row>
    <row r="217" spans="1:6">
      <c r="A217" s="155" t="s">
        <v>301</v>
      </c>
      <c r="B217" s="155"/>
      <c r="C217" s="163" t="s">
        <v>190</v>
      </c>
      <c r="D217" s="163" t="s">
        <v>191</v>
      </c>
      <c r="E217" s="163" t="s">
        <v>361</v>
      </c>
      <c r="F217" s="163" t="s">
        <v>210</v>
      </c>
    </row>
    <row r="218" spans="1:6">
      <c r="A218" s="155" t="s">
        <v>330</v>
      </c>
      <c r="B218" s="155"/>
      <c r="C218" s="163" t="s">
        <v>109</v>
      </c>
      <c r="D218" s="163" t="s">
        <v>362</v>
      </c>
      <c r="E218" s="163" t="s">
        <v>304</v>
      </c>
      <c r="F218" s="163" t="s">
        <v>363</v>
      </c>
    </row>
    <row r="219" spans="1:6">
      <c r="A219" s="155" t="s">
        <v>335</v>
      </c>
      <c r="B219" s="155"/>
      <c r="C219" s="163" t="s">
        <v>164</v>
      </c>
      <c r="D219" s="163" t="s">
        <v>164</v>
      </c>
      <c r="E219" s="163" t="s">
        <v>164</v>
      </c>
      <c r="F219" s="163" t="s">
        <v>109</v>
      </c>
    </row>
    <row r="220" spans="1:6" s="169" customFormat="1">
      <c r="A220" s="164" t="s">
        <v>110</v>
      </c>
      <c r="B220" s="164"/>
      <c r="C220" s="165" t="s">
        <v>364</v>
      </c>
      <c r="D220" s="165" t="s">
        <v>365</v>
      </c>
      <c r="E220" s="165" t="s">
        <v>366</v>
      </c>
      <c r="F220" s="165" t="s">
        <v>367</v>
      </c>
    </row>
    <row r="222" spans="1:6">
      <c r="A222" s="157" t="s">
        <v>81</v>
      </c>
      <c r="B222" s="154" t="s">
        <v>276</v>
      </c>
      <c r="C222" s="158" t="s">
        <v>82</v>
      </c>
      <c r="D222" s="158"/>
      <c r="E222" s="158"/>
      <c r="F222" s="158"/>
    </row>
    <row r="223" spans="1:6">
      <c r="A223" s="157" t="s">
        <v>83</v>
      </c>
      <c r="B223" s="154" t="s">
        <v>368</v>
      </c>
      <c r="C223" s="159" t="s">
        <v>85</v>
      </c>
      <c r="D223" s="159" t="s">
        <v>86</v>
      </c>
      <c r="E223" s="159" t="s">
        <v>87</v>
      </c>
      <c r="F223" s="159" t="s">
        <v>88</v>
      </c>
    </row>
    <row r="224" spans="1:6" ht="25.5">
      <c r="A224" s="157" t="s">
        <v>89</v>
      </c>
      <c r="B224" s="154" t="s">
        <v>369</v>
      </c>
      <c r="C224" s="157"/>
      <c r="D224" s="157"/>
      <c r="E224" s="157"/>
      <c r="F224" s="160"/>
    </row>
    <row r="225" spans="1:6" ht="25.5">
      <c r="A225" s="157" t="s">
        <v>91</v>
      </c>
      <c r="B225" s="154" t="s">
        <v>370</v>
      </c>
      <c r="C225" s="157"/>
      <c r="D225" s="157"/>
      <c r="E225" s="157"/>
      <c r="F225" s="161"/>
    </row>
    <row r="226" spans="1:6">
      <c r="A226" s="157" t="s">
        <v>93</v>
      </c>
      <c r="B226" s="154" t="s">
        <v>94</v>
      </c>
      <c r="C226" s="157"/>
      <c r="D226" s="157"/>
      <c r="E226" s="157"/>
      <c r="F226" s="161"/>
    </row>
    <row r="227" spans="1:6" ht="25.5">
      <c r="A227" s="157" t="s">
        <v>95</v>
      </c>
      <c r="B227" s="154" t="s">
        <v>371</v>
      </c>
      <c r="C227" s="157"/>
      <c r="D227" s="157"/>
      <c r="E227" s="157"/>
      <c r="F227" s="161"/>
    </row>
    <row r="228" spans="1:6">
      <c r="A228" s="158" t="s">
        <v>97</v>
      </c>
      <c r="B228" s="158"/>
      <c r="C228" s="157"/>
      <c r="D228" s="157"/>
      <c r="E228" s="157"/>
      <c r="F228" s="162"/>
    </row>
    <row r="229" spans="1:6">
      <c r="A229" s="155" t="s">
        <v>328</v>
      </c>
      <c r="B229" s="155"/>
      <c r="C229" s="163" t="s">
        <v>372</v>
      </c>
      <c r="D229" s="163" t="s">
        <v>372</v>
      </c>
      <c r="E229" s="163" t="s">
        <v>372</v>
      </c>
      <c r="F229" s="163" t="s">
        <v>372</v>
      </c>
    </row>
    <row r="230" spans="1:6">
      <c r="A230" s="155" t="s">
        <v>299</v>
      </c>
      <c r="B230" s="155"/>
      <c r="C230" s="163" t="s">
        <v>267</v>
      </c>
      <c r="D230" s="163" t="s">
        <v>263</v>
      </c>
      <c r="E230" s="163" t="s">
        <v>268</v>
      </c>
      <c r="F230" s="163" t="s">
        <v>200</v>
      </c>
    </row>
    <row r="231" spans="1:6">
      <c r="A231" s="155" t="s">
        <v>300</v>
      </c>
      <c r="B231" s="155"/>
      <c r="C231" s="163" t="s">
        <v>267</v>
      </c>
      <c r="D231" s="163" t="s">
        <v>263</v>
      </c>
      <c r="E231" s="163" t="s">
        <v>268</v>
      </c>
      <c r="F231" s="163" t="s">
        <v>200</v>
      </c>
    </row>
    <row r="232" spans="1:6">
      <c r="A232" s="155" t="s">
        <v>301</v>
      </c>
      <c r="B232" s="155"/>
      <c r="C232" s="163" t="s">
        <v>263</v>
      </c>
      <c r="D232" s="163" t="s">
        <v>190</v>
      </c>
      <c r="E232" s="163" t="s">
        <v>373</v>
      </c>
      <c r="F232" s="163" t="s">
        <v>196</v>
      </c>
    </row>
    <row r="233" spans="1:6">
      <c r="A233" s="155" t="s">
        <v>330</v>
      </c>
      <c r="B233" s="155"/>
      <c r="C233" s="163" t="s">
        <v>164</v>
      </c>
      <c r="D233" s="163" t="s">
        <v>184</v>
      </c>
      <c r="E233" s="163" t="s">
        <v>331</v>
      </c>
      <c r="F233" s="163" t="s">
        <v>332</v>
      </c>
    </row>
    <row r="234" spans="1:6">
      <c r="A234" s="155" t="s">
        <v>374</v>
      </c>
      <c r="B234" s="155"/>
      <c r="C234" s="163" t="s">
        <v>164</v>
      </c>
      <c r="D234" s="163" t="s">
        <v>363</v>
      </c>
      <c r="E234" s="163" t="s">
        <v>306</v>
      </c>
      <c r="F234" s="163" t="s">
        <v>375</v>
      </c>
    </row>
    <row r="235" spans="1:6">
      <c r="A235" s="155" t="s">
        <v>335</v>
      </c>
      <c r="B235" s="155"/>
      <c r="C235" s="163" t="s">
        <v>164</v>
      </c>
      <c r="D235" s="163" t="s">
        <v>164</v>
      </c>
      <c r="E235" s="163" t="s">
        <v>164</v>
      </c>
      <c r="F235" s="163" t="s">
        <v>109</v>
      </c>
    </row>
    <row r="236" spans="1:6" s="169" customFormat="1">
      <c r="A236" s="164" t="s">
        <v>110</v>
      </c>
      <c r="B236" s="164"/>
      <c r="C236" s="165" t="s">
        <v>376</v>
      </c>
      <c r="D236" s="165" t="s">
        <v>377</v>
      </c>
      <c r="E236" s="165" t="s">
        <v>378</v>
      </c>
      <c r="F236" s="165" t="s">
        <v>379</v>
      </c>
    </row>
    <row r="237" spans="1:6" ht="15" customHeight="1"/>
    <row r="238" spans="1:6">
      <c r="A238" s="157" t="s">
        <v>81</v>
      </c>
      <c r="B238" s="154" t="s">
        <v>276</v>
      </c>
      <c r="C238" s="158" t="s">
        <v>82</v>
      </c>
      <c r="D238" s="158"/>
      <c r="E238" s="158"/>
      <c r="F238" s="158"/>
    </row>
    <row r="239" spans="1:6">
      <c r="A239" s="157" t="s">
        <v>83</v>
      </c>
      <c r="B239" s="154" t="s">
        <v>380</v>
      </c>
      <c r="C239" s="159" t="s">
        <v>85</v>
      </c>
      <c r="D239" s="159" t="s">
        <v>86</v>
      </c>
      <c r="E239" s="159" t="s">
        <v>87</v>
      </c>
      <c r="F239" s="159" t="s">
        <v>88</v>
      </c>
    </row>
    <row r="240" spans="1:6" ht="38.25">
      <c r="A240" s="157" t="s">
        <v>89</v>
      </c>
      <c r="B240" s="154" t="s">
        <v>381</v>
      </c>
      <c r="C240" s="157"/>
      <c r="D240" s="157"/>
      <c r="E240" s="157"/>
      <c r="F240" s="160"/>
    </row>
    <row r="241" spans="1:6" ht="38.25">
      <c r="A241" s="157" t="s">
        <v>91</v>
      </c>
      <c r="B241" s="154" t="s">
        <v>382</v>
      </c>
      <c r="C241" s="157"/>
      <c r="D241" s="157"/>
      <c r="E241" s="157"/>
      <c r="F241" s="161"/>
    </row>
    <row r="242" spans="1:6">
      <c r="A242" s="157" t="s">
        <v>93</v>
      </c>
      <c r="B242" s="154" t="s">
        <v>94</v>
      </c>
      <c r="C242" s="157"/>
      <c r="D242" s="157"/>
      <c r="E242" s="157"/>
      <c r="F242" s="161"/>
    </row>
    <row r="243" spans="1:6" ht="25.5">
      <c r="A243" s="157" t="s">
        <v>95</v>
      </c>
      <c r="B243" s="154" t="s">
        <v>96</v>
      </c>
      <c r="C243" s="157"/>
      <c r="D243" s="157"/>
      <c r="E243" s="157"/>
      <c r="F243" s="161"/>
    </row>
    <row r="244" spans="1:6">
      <c r="A244" s="158" t="s">
        <v>97</v>
      </c>
      <c r="B244" s="158"/>
      <c r="C244" s="157"/>
      <c r="D244" s="157"/>
      <c r="E244" s="157"/>
      <c r="F244" s="162"/>
    </row>
    <row r="245" spans="1:6">
      <c r="A245" s="155" t="s">
        <v>328</v>
      </c>
      <c r="B245" s="155"/>
      <c r="C245" s="163" t="s">
        <v>383</v>
      </c>
      <c r="D245" s="163" t="s">
        <v>383</v>
      </c>
      <c r="E245" s="163" t="s">
        <v>383</v>
      </c>
      <c r="F245" s="163" t="s">
        <v>383</v>
      </c>
    </row>
    <row r="246" spans="1:6">
      <c r="A246" s="155" t="s">
        <v>299</v>
      </c>
      <c r="B246" s="155"/>
      <c r="C246" s="163" t="s">
        <v>267</v>
      </c>
      <c r="D246" s="163" t="s">
        <v>263</v>
      </c>
      <c r="E246" s="163" t="s">
        <v>268</v>
      </c>
      <c r="F246" s="163" t="s">
        <v>200</v>
      </c>
    </row>
    <row r="247" spans="1:6">
      <c r="A247" s="155" t="s">
        <v>300</v>
      </c>
      <c r="B247" s="155"/>
      <c r="C247" s="163" t="s">
        <v>267</v>
      </c>
      <c r="D247" s="163" t="s">
        <v>263</v>
      </c>
      <c r="E247" s="163" t="s">
        <v>268</v>
      </c>
      <c r="F247" s="163" t="s">
        <v>200</v>
      </c>
    </row>
    <row r="248" spans="1:6">
      <c r="A248" s="155" t="s">
        <v>301</v>
      </c>
      <c r="B248" s="155"/>
      <c r="C248" s="163" t="s">
        <v>186</v>
      </c>
      <c r="D248" s="163" t="s">
        <v>195</v>
      </c>
      <c r="E248" s="163" t="s">
        <v>384</v>
      </c>
      <c r="F248" s="163" t="s">
        <v>188</v>
      </c>
    </row>
    <row r="249" spans="1:6">
      <c r="A249" s="155" t="s">
        <v>330</v>
      </c>
      <c r="B249" s="155"/>
      <c r="C249" s="163" t="s">
        <v>207</v>
      </c>
      <c r="D249" s="163" t="s">
        <v>183</v>
      </c>
      <c r="E249" s="163" t="s">
        <v>385</v>
      </c>
      <c r="F249" s="163" t="s">
        <v>332</v>
      </c>
    </row>
    <row r="250" spans="1:6">
      <c r="A250" s="155" t="s">
        <v>386</v>
      </c>
      <c r="B250" s="155"/>
      <c r="C250" s="163" t="s">
        <v>164</v>
      </c>
      <c r="D250" s="163" t="s">
        <v>363</v>
      </c>
      <c r="E250" s="163" t="s">
        <v>363</v>
      </c>
      <c r="F250" s="163" t="s">
        <v>375</v>
      </c>
    </row>
    <row r="251" spans="1:6">
      <c r="A251" s="155" t="s">
        <v>335</v>
      </c>
      <c r="B251" s="155"/>
      <c r="C251" s="163" t="s">
        <v>164</v>
      </c>
      <c r="D251" s="163" t="s">
        <v>164</v>
      </c>
      <c r="E251" s="163" t="s">
        <v>164</v>
      </c>
      <c r="F251" s="163" t="s">
        <v>109</v>
      </c>
    </row>
    <row r="252" spans="1:6" s="169" customFormat="1">
      <c r="A252" s="164" t="s">
        <v>110</v>
      </c>
      <c r="B252" s="164"/>
      <c r="C252" s="165" t="s">
        <v>387</v>
      </c>
      <c r="D252" s="165" t="s">
        <v>388</v>
      </c>
      <c r="E252" s="165" t="s">
        <v>389</v>
      </c>
      <c r="F252" s="165" t="s">
        <v>390</v>
      </c>
    </row>
    <row r="254" spans="1:6">
      <c r="A254" s="157" t="s">
        <v>81</v>
      </c>
      <c r="B254" s="154" t="s">
        <v>276</v>
      </c>
      <c r="C254" s="158" t="s">
        <v>82</v>
      </c>
      <c r="D254" s="158"/>
      <c r="E254" s="158"/>
      <c r="F254" s="158"/>
    </row>
    <row r="255" spans="1:6">
      <c r="A255" s="157" t="s">
        <v>83</v>
      </c>
      <c r="B255" s="154" t="s">
        <v>254</v>
      </c>
      <c r="C255" s="159" t="s">
        <v>85</v>
      </c>
      <c r="D255" s="159" t="s">
        <v>86</v>
      </c>
      <c r="E255" s="159" t="s">
        <v>87</v>
      </c>
      <c r="F255" s="159" t="s">
        <v>88</v>
      </c>
    </row>
    <row r="256" spans="1:6" ht="25.5">
      <c r="A256" s="157" t="s">
        <v>89</v>
      </c>
      <c r="B256" s="154" t="s">
        <v>391</v>
      </c>
      <c r="C256" s="157"/>
      <c r="D256" s="157"/>
      <c r="E256" s="157"/>
      <c r="F256" s="160"/>
    </row>
    <row r="257" spans="1:6" ht="38.25">
      <c r="A257" s="157" t="s">
        <v>91</v>
      </c>
      <c r="B257" s="154" t="s">
        <v>392</v>
      </c>
      <c r="C257" s="157"/>
      <c r="D257" s="157"/>
      <c r="E257" s="157"/>
      <c r="F257" s="161"/>
    </row>
    <row r="258" spans="1:6">
      <c r="A258" s="157" t="s">
        <v>93</v>
      </c>
      <c r="B258" s="154" t="s">
        <v>257</v>
      </c>
      <c r="C258" s="157"/>
      <c r="D258" s="157"/>
      <c r="E258" s="157"/>
      <c r="F258" s="161"/>
    </row>
    <row r="259" spans="1:6" ht="25.5">
      <c r="A259" s="157" t="s">
        <v>258</v>
      </c>
      <c r="B259" s="154" t="s">
        <v>393</v>
      </c>
      <c r="C259" s="157"/>
      <c r="D259" s="157"/>
      <c r="E259" s="157"/>
      <c r="F259" s="162"/>
    </row>
    <row r="260" spans="1:6">
      <c r="A260" s="158" t="s">
        <v>97</v>
      </c>
      <c r="B260" s="158"/>
      <c r="C260" s="157"/>
      <c r="D260" s="157"/>
      <c r="E260" s="157"/>
      <c r="F260" s="157"/>
    </row>
    <row r="261" spans="1:6">
      <c r="A261" s="155" t="s">
        <v>394</v>
      </c>
      <c r="B261" s="155"/>
      <c r="C261" s="163" t="s">
        <v>267</v>
      </c>
      <c r="D261" s="163" t="s">
        <v>267</v>
      </c>
      <c r="E261" s="163" t="s">
        <v>267</v>
      </c>
      <c r="F261" s="163" t="s">
        <v>267</v>
      </c>
    </row>
    <row r="262" spans="1:6" s="169" customFormat="1">
      <c r="A262" s="164" t="s">
        <v>110</v>
      </c>
      <c r="B262" s="164"/>
      <c r="C262" s="165" t="s">
        <v>395</v>
      </c>
      <c r="D262" s="165" t="s">
        <v>396</v>
      </c>
      <c r="E262" s="165" t="s">
        <v>397</v>
      </c>
      <c r="F262" s="165" t="s">
        <v>398</v>
      </c>
    </row>
    <row r="265" spans="1:6">
      <c r="A265" s="152" t="s">
        <v>76</v>
      </c>
      <c r="B265" s="153" t="s">
        <v>77</v>
      </c>
      <c r="C265" s="153"/>
      <c r="D265" s="153"/>
      <c r="E265" s="153"/>
      <c r="F265" s="153"/>
    </row>
    <row r="266" spans="1:6">
      <c r="A266" s="154" t="s">
        <v>399</v>
      </c>
      <c r="B266" s="155" t="s">
        <v>400</v>
      </c>
      <c r="C266" s="155"/>
      <c r="D266" s="155"/>
      <c r="E266" s="155"/>
      <c r="F266" s="155"/>
    </row>
    <row r="268" spans="1:6" ht="15" customHeight="1">
      <c r="A268" s="151" t="s">
        <v>80</v>
      </c>
      <c r="B268" s="151"/>
      <c r="C268" s="151"/>
      <c r="D268" s="151"/>
      <c r="E268" s="151"/>
      <c r="F268" s="151"/>
    </row>
    <row r="270" spans="1:6">
      <c r="A270" s="157" t="s">
        <v>81</v>
      </c>
      <c r="B270" s="154" t="s">
        <v>399</v>
      </c>
      <c r="C270" s="158" t="s">
        <v>82</v>
      </c>
      <c r="D270" s="158"/>
      <c r="E270" s="158"/>
      <c r="F270" s="158"/>
    </row>
    <row r="271" spans="1:6">
      <c r="A271" s="157" t="s">
        <v>83</v>
      </c>
      <c r="B271" s="154" t="s">
        <v>84</v>
      </c>
      <c r="C271" s="159" t="s">
        <v>85</v>
      </c>
      <c r="D271" s="159" t="s">
        <v>86</v>
      </c>
      <c r="E271" s="159" t="s">
        <v>87</v>
      </c>
      <c r="F271" s="159" t="s">
        <v>88</v>
      </c>
    </row>
    <row r="272" spans="1:6" ht="25.5">
      <c r="A272" s="157" t="s">
        <v>89</v>
      </c>
      <c r="B272" s="154" t="s">
        <v>401</v>
      </c>
      <c r="C272" s="157"/>
      <c r="D272" s="157"/>
      <c r="E272" s="157"/>
      <c r="F272" s="160"/>
    </row>
    <row r="273" spans="1:6" ht="25.5">
      <c r="A273" s="157" t="s">
        <v>91</v>
      </c>
      <c r="B273" s="154" t="s">
        <v>402</v>
      </c>
      <c r="C273" s="157"/>
      <c r="D273" s="157"/>
      <c r="E273" s="157"/>
      <c r="F273" s="161"/>
    </row>
    <row r="274" spans="1:6">
      <c r="A274" s="157" t="s">
        <v>93</v>
      </c>
      <c r="B274" s="154" t="s">
        <v>94</v>
      </c>
      <c r="C274" s="157"/>
      <c r="D274" s="157"/>
      <c r="E274" s="157"/>
      <c r="F274" s="161"/>
    </row>
    <row r="275" spans="1:6" ht="38.25">
      <c r="A275" s="157" t="s">
        <v>221</v>
      </c>
      <c r="B275" s="154" t="s">
        <v>403</v>
      </c>
      <c r="C275" s="157"/>
      <c r="D275" s="157"/>
      <c r="E275" s="157"/>
      <c r="F275" s="162"/>
    </row>
    <row r="276" spans="1:6">
      <c r="A276" s="158" t="s">
        <v>97</v>
      </c>
      <c r="B276" s="158"/>
      <c r="C276" s="157"/>
      <c r="D276" s="157"/>
      <c r="E276" s="157"/>
      <c r="F276" s="157"/>
    </row>
    <row r="277" spans="1:6">
      <c r="A277" s="155" t="s">
        <v>223</v>
      </c>
      <c r="B277" s="155"/>
      <c r="C277" s="163" t="s">
        <v>267</v>
      </c>
      <c r="D277" s="163" t="s">
        <v>267</v>
      </c>
      <c r="E277" s="163" t="s">
        <v>267</v>
      </c>
      <c r="F277" s="163" t="s">
        <v>267</v>
      </c>
    </row>
    <row r="278" spans="1:6">
      <c r="A278" s="155" t="s">
        <v>224</v>
      </c>
      <c r="B278" s="155"/>
      <c r="C278" s="163" t="s">
        <v>190</v>
      </c>
      <c r="D278" s="163" t="s">
        <v>190</v>
      </c>
      <c r="E278" s="163" t="s">
        <v>190</v>
      </c>
      <c r="F278" s="163" t="s">
        <v>190</v>
      </c>
    </row>
    <row r="279" spans="1:6" s="169" customFormat="1">
      <c r="A279" s="164" t="s">
        <v>110</v>
      </c>
      <c r="B279" s="164"/>
      <c r="C279" s="165" t="s">
        <v>404</v>
      </c>
      <c r="D279" s="165" t="s">
        <v>405</v>
      </c>
      <c r="E279" s="165" t="s">
        <v>406</v>
      </c>
      <c r="F279" s="165" t="s">
        <v>407</v>
      </c>
    </row>
    <row r="280" spans="1:6" ht="15" customHeight="1"/>
    <row r="281" spans="1:6">
      <c r="A281" s="157" t="s">
        <v>81</v>
      </c>
      <c r="B281" s="154" t="s">
        <v>399</v>
      </c>
      <c r="C281" s="158" t="s">
        <v>82</v>
      </c>
      <c r="D281" s="158"/>
      <c r="E281" s="158"/>
      <c r="F281" s="158"/>
    </row>
    <row r="282" spans="1:6">
      <c r="A282" s="157" t="s">
        <v>83</v>
      </c>
      <c r="B282" s="154" t="s">
        <v>232</v>
      </c>
      <c r="C282" s="159" t="s">
        <v>85</v>
      </c>
      <c r="D282" s="159" t="s">
        <v>86</v>
      </c>
      <c r="E282" s="159" t="s">
        <v>87</v>
      </c>
      <c r="F282" s="159" t="s">
        <v>88</v>
      </c>
    </row>
    <row r="283" spans="1:6">
      <c r="A283" s="157" t="s">
        <v>89</v>
      </c>
      <c r="B283" s="154" t="s">
        <v>408</v>
      </c>
      <c r="C283" s="157"/>
      <c r="D283" s="157"/>
      <c r="E283" s="157"/>
      <c r="F283" s="160"/>
    </row>
    <row r="284" spans="1:6">
      <c r="A284" s="157" t="s">
        <v>91</v>
      </c>
      <c r="B284" s="154" t="s">
        <v>409</v>
      </c>
      <c r="C284" s="157"/>
      <c r="D284" s="157"/>
      <c r="E284" s="157"/>
      <c r="F284" s="161"/>
    </row>
    <row r="285" spans="1:6">
      <c r="A285" s="157" t="s">
        <v>93</v>
      </c>
      <c r="B285" s="154" t="s">
        <v>94</v>
      </c>
      <c r="C285" s="157"/>
      <c r="D285" s="157"/>
      <c r="E285" s="157"/>
      <c r="F285" s="161"/>
    </row>
    <row r="286" spans="1:6" ht="25.5">
      <c r="A286" s="157" t="s">
        <v>95</v>
      </c>
      <c r="B286" s="154" t="s">
        <v>96</v>
      </c>
      <c r="C286" s="157"/>
      <c r="D286" s="157"/>
      <c r="E286" s="157"/>
      <c r="F286" s="161"/>
    </row>
    <row r="287" spans="1:6">
      <c r="A287" s="158" t="s">
        <v>97</v>
      </c>
      <c r="B287" s="158"/>
      <c r="C287" s="157"/>
      <c r="D287" s="157"/>
      <c r="E287" s="157"/>
      <c r="F287" s="162"/>
    </row>
    <row r="288" spans="1:6">
      <c r="A288" s="155" t="s">
        <v>410</v>
      </c>
      <c r="B288" s="155"/>
      <c r="C288" s="163" t="s">
        <v>411</v>
      </c>
      <c r="D288" s="163" t="s">
        <v>411</v>
      </c>
      <c r="E288" s="163" t="s">
        <v>411</v>
      </c>
      <c r="F288" s="163" t="s">
        <v>411</v>
      </c>
    </row>
    <row r="289" spans="1:6">
      <c r="A289" s="155" t="s">
        <v>412</v>
      </c>
      <c r="B289" s="155"/>
      <c r="C289" s="163" t="s">
        <v>164</v>
      </c>
      <c r="D289" s="163" t="s">
        <v>166</v>
      </c>
      <c r="E289" s="163" t="s">
        <v>413</v>
      </c>
      <c r="F289" s="163" t="s">
        <v>414</v>
      </c>
    </row>
    <row r="290" spans="1:6">
      <c r="A290" s="155" t="s">
        <v>415</v>
      </c>
      <c r="B290" s="155"/>
      <c r="C290" s="163" t="s">
        <v>164</v>
      </c>
      <c r="D290" s="163" t="s">
        <v>267</v>
      </c>
      <c r="E290" s="163" t="s">
        <v>268</v>
      </c>
      <c r="F290" s="163" t="s">
        <v>200</v>
      </c>
    </row>
    <row r="291" spans="1:6">
      <c r="A291" s="155" t="s">
        <v>416</v>
      </c>
      <c r="B291" s="155"/>
      <c r="C291" s="163" t="s">
        <v>164</v>
      </c>
      <c r="D291" s="163" t="s">
        <v>417</v>
      </c>
      <c r="E291" s="163" t="s">
        <v>418</v>
      </c>
      <c r="F291" s="163" t="s">
        <v>109</v>
      </c>
    </row>
    <row r="292" spans="1:6">
      <c r="A292" s="155" t="s">
        <v>419</v>
      </c>
      <c r="B292" s="155"/>
      <c r="C292" s="163" t="s">
        <v>164</v>
      </c>
      <c r="D292" s="163" t="s">
        <v>164</v>
      </c>
      <c r="E292" s="163" t="s">
        <v>164</v>
      </c>
      <c r="F292" s="163" t="s">
        <v>109</v>
      </c>
    </row>
    <row r="293" spans="1:6" s="169" customFormat="1">
      <c r="A293" s="164" t="s">
        <v>110</v>
      </c>
      <c r="B293" s="164"/>
      <c r="C293" s="165" t="s">
        <v>420</v>
      </c>
      <c r="D293" s="165" t="s">
        <v>421</v>
      </c>
      <c r="E293" s="165" t="s">
        <v>422</v>
      </c>
      <c r="F293" s="165" t="s">
        <v>423</v>
      </c>
    </row>
    <row r="295" spans="1:6">
      <c r="A295" s="157" t="s">
        <v>81</v>
      </c>
      <c r="B295" s="154" t="s">
        <v>399</v>
      </c>
      <c r="C295" s="158" t="s">
        <v>82</v>
      </c>
      <c r="D295" s="158"/>
      <c r="E295" s="158"/>
      <c r="F295" s="158"/>
    </row>
    <row r="296" spans="1:6">
      <c r="A296" s="157" t="s">
        <v>83</v>
      </c>
      <c r="B296" s="154" t="s">
        <v>115</v>
      </c>
      <c r="C296" s="159" t="s">
        <v>85</v>
      </c>
      <c r="D296" s="159" t="s">
        <v>86</v>
      </c>
      <c r="E296" s="159" t="s">
        <v>87</v>
      </c>
      <c r="F296" s="159" t="s">
        <v>88</v>
      </c>
    </row>
    <row r="297" spans="1:6">
      <c r="A297" s="157" t="s">
        <v>89</v>
      </c>
      <c r="B297" s="154" t="s">
        <v>424</v>
      </c>
      <c r="C297" s="157"/>
      <c r="D297" s="157"/>
      <c r="E297" s="157"/>
      <c r="F297" s="160"/>
    </row>
    <row r="298" spans="1:6" ht="25.5">
      <c r="A298" s="157" t="s">
        <v>91</v>
      </c>
      <c r="B298" s="154" t="s">
        <v>425</v>
      </c>
      <c r="C298" s="157"/>
      <c r="D298" s="157"/>
      <c r="E298" s="157"/>
      <c r="F298" s="161"/>
    </row>
    <row r="299" spans="1:6">
      <c r="A299" s="157" t="s">
        <v>93</v>
      </c>
      <c r="B299" s="154" t="s">
        <v>94</v>
      </c>
      <c r="C299" s="157"/>
      <c r="D299" s="157"/>
      <c r="E299" s="157"/>
      <c r="F299" s="161"/>
    </row>
    <row r="300" spans="1:6" ht="25.5">
      <c r="A300" s="157" t="s">
        <v>95</v>
      </c>
      <c r="B300" s="154" t="s">
        <v>96</v>
      </c>
      <c r="C300" s="157"/>
      <c r="D300" s="157"/>
      <c r="E300" s="157"/>
      <c r="F300" s="161"/>
    </row>
    <row r="301" spans="1:6">
      <c r="A301" s="158" t="s">
        <v>97</v>
      </c>
      <c r="B301" s="158"/>
      <c r="C301" s="157"/>
      <c r="D301" s="157"/>
      <c r="E301" s="157"/>
      <c r="F301" s="162"/>
    </row>
    <row r="302" spans="1:6">
      <c r="A302" s="155" t="s">
        <v>426</v>
      </c>
      <c r="B302" s="155"/>
      <c r="C302" s="163" t="s">
        <v>164</v>
      </c>
      <c r="D302" s="163" t="s">
        <v>427</v>
      </c>
      <c r="E302" s="163" t="s">
        <v>427</v>
      </c>
      <c r="F302" s="163" t="s">
        <v>427</v>
      </c>
    </row>
    <row r="303" spans="1:6">
      <c r="A303" s="155" t="s">
        <v>428</v>
      </c>
      <c r="B303" s="155"/>
      <c r="C303" s="163" t="s">
        <v>164</v>
      </c>
      <c r="D303" s="163" t="s">
        <v>429</v>
      </c>
      <c r="E303" s="163" t="s">
        <v>429</v>
      </c>
      <c r="F303" s="163" t="s">
        <v>429</v>
      </c>
    </row>
    <row r="304" spans="1:6">
      <c r="A304" s="155" t="s">
        <v>430</v>
      </c>
      <c r="B304" s="155"/>
      <c r="C304" s="163" t="s">
        <v>164</v>
      </c>
      <c r="D304" s="163" t="s">
        <v>211</v>
      </c>
      <c r="E304" s="163" t="s">
        <v>211</v>
      </c>
      <c r="F304" s="163" t="s">
        <v>211</v>
      </c>
    </row>
    <row r="305" spans="1:6">
      <c r="A305" s="155" t="s">
        <v>431</v>
      </c>
      <c r="B305" s="155"/>
      <c r="C305" s="163" t="s">
        <v>432</v>
      </c>
      <c r="D305" s="163" t="s">
        <v>433</v>
      </c>
      <c r="E305" s="163" t="s">
        <v>433</v>
      </c>
      <c r="F305" s="163" t="s">
        <v>433</v>
      </c>
    </row>
    <row r="306" spans="1:6" s="169" customFormat="1">
      <c r="A306" s="164" t="s">
        <v>110</v>
      </c>
      <c r="B306" s="164"/>
      <c r="C306" s="170">
        <v>0</v>
      </c>
      <c r="D306" s="165" t="s">
        <v>434</v>
      </c>
      <c r="E306" s="165" t="s">
        <v>434</v>
      </c>
      <c r="F306" s="165" t="s">
        <v>434</v>
      </c>
    </row>
    <row r="308" spans="1:6">
      <c r="A308" s="157" t="s">
        <v>81</v>
      </c>
      <c r="B308" s="154" t="s">
        <v>399</v>
      </c>
      <c r="C308" s="158" t="s">
        <v>82</v>
      </c>
      <c r="D308" s="158"/>
      <c r="E308" s="158"/>
      <c r="F308" s="158"/>
    </row>
    <row r="309" spans="1:6">
      <c r="A309" s="157" t="s">
        <v>83</v>
      </c>
      <c r="B309" s="154" t="s">
        <v>435</v>
      </c>
      <c r="C309" s="159" t="s">
        <v>85</v>
      </c>
      <c r="D309" s="159" t="s">
        <v>86</v>
      </c>
      <c r="E309" s="159" t="s">
        <v>87</v>
      </c>
      <c r="F309" s="159" t="s">
        <v>88</v>
      </c>
    </row>
    <row r="310" spans="1:6">
      <c r="A310" s="157" t="s">
        <v>89</v>
      </c>
      <c r="B310" s="154" t="s">
        <v>436</v>
      </c>
      <c r="C310" s="157"/>
      <c r="D310" s="157"/>
      <c r="E310" s="157"/>
      <c r="F310" s="160"/>
    </row>
    <row r="311" spans="1:6" ht="25.5">
      <c r="A311" s="157" t="s">
        <v>91</v>
      </c>
      <c r="B311" s="154" t="s">
        <v>437</v>
      </c>
      <c r="C311" s="157"/>
      <c r="D311" s="157"/>
      <c r="E311" s="157"/>
      <c r="F311" s="161"/>
    </row>
    <row r="312" spans="1:6" ht="25.5">
      <c r="A312" s="157" t="s">
        <v>93</v>
      </c>
      <c r="B312" s="154" t="s">
        <v>438</v>
      </c>
      <c r="C312" s="157"/>
      <c r="D312" s="157"/>
      <c r="E312" s="157"/>
      <c r="F312" s="161"/>
    </row>
    <row r="313" spans="1:6" ht="25.5">
      <c r="A313" s="157" t="s">
        <v>439</v>
      </c>
      <c r="B313" s="154" t="s">
        <v>440</v>
      </c>
      <c r="C313" s="157"/>
      <c r="D313" s="157"/>
      <c r="E313" s="157"/>
      <c r="F313" s="162"/>
    </row>
    <row r="314" spans="1:6">
      <c r="A314" s="158" t="s">
        <v>97</v>
      </c>
      <c r="B314" s="158"/>
      <c r="C314" s="157"/>
      <c r="D314" s="157"/>
      <c r="E314" s="157"/>
      <c r="F314" s="157"/>
    </row>
    <row r="315" spans="1:6">
      <c r="A315" s="155" t="s">
        <v>441</v>
      </c>
      <c r="B315" s="155"/>
      <c r="C315" s="163" t="s">
        <v>164</v>
      </c>
      <c r="D315" s="163" t="s">
        <v>164</v>
      </c>
      <c r="E315" s="163" t="s">
        <v>164</v>
      </c>
      <c r="F315" s="163" t="s">
        <v>442</v>
      </c>
    </row>
    <row r="316" spans="1:6">
      <c r="A316" s="155" t="s">
        <v>443</v>
      </c>
      <c r="B316" s="155"/>
      <c r="C316" s="163" t="s">
        <v>164</v>
      </c>
      <c r="D316" s="163" t="s">
        <v>164</v>
      </c>
      <c r="E316" s="163" t="s">
        <v>164</v>
      </c>
      <c r="F316" s="163" t="s">
        <v>109</v>
      </c>
    </row>
    <row r="317" spans="1:6" s="169" customFormat="1">
      <c r="A317" s="164" t="s">
        <v>110</v>
      </c>
      <c r="B317" s="164"/>
      <c r="C317" s="165" t="s">
        <v>444</v>
      </c>
      <c r="D317" s="165" t="s">
        <v>445</v>
      </c>
      <c r="E317" s="165" t="s">
        <v>446</v>
      </c>
      <c r="F317" s="165" t="s">
        <v>447</v>
      </c>
    </row>
    <row r="318" spans="1:6" ht="14.25" customHeight="1"/>
    <row r="319" spans="1:6">
      <c r="A319" s="157" t="s">
        <v>81</v>
      </c>
      <c r="B319" s="154" t="s">
        <v>399</v>
      </c>
      <c r="C319" s="158" t="s">
        <v>82</v>
      </c>
      <c r="D319" s="158"/>
      <c r="E319" s="158"/>
      <c r="F319" s="158"/>
    </row>
    <row r="320" spans="1:6">
      <c r="A320" s="157" t="s">
        <v>83</v>
      </c>
      <c r="B320" s="154" t="s">
        <v>448</v>
      </c>
      <c r="C320" s="159" t="s">
        <v>85</v>
      </c>
      <c r="D320" s="159" t="s">
        <v>86</v>
      </c>
      <c r="E320" s="159" t="s">
        <v>87</v>
      </c>
      <c r="F320" s="159" t="s">
        <v>88</v>
      </c>
    </row>
    <row r="321" spans="1:6">
      <c r="A321" s="157" t="s">
        <v>89</v>
      </c>
      <c r="B321" s="154" t="s">
        <v>449</v>
      </c>
      <c r="C321" s="157"/>
      <c r="D321" s="157"/>
      <c r="E321" s="157"/>
      <c r="F321" s="160"/>
    </row>
    <row r="322" spans="1:6" ht="25.5">
      <c r="A322" s="157" t="s">
        <v>91</v>
      </c>
      <c r="B322" s="154" t="s">
        <v>450</v>
      </c>
      <c r="C322" s="157"/>
      <c r="D322" s="157"/>
      <c r="E322" s="157"/>
      <c r="F322" s="161"/>
    </row>
    <row r="323" spans="1:6" ht="25.5">
      <c r="A323" s="157" t="s">
        <v>93</v>
      </c>
      <c r="B323" s="154" t="s">
        <v>438</v>
      </c>
      <c r="C323" s="157"/>
      <c r="D323" s="157"/>
      <c r="E323" s="157"/>
      <c r="F323" s="161"/>
    </row>
    <row r="324" spans="1:6" ht="25.5">
      <c r="A324" s="157" t="s">
        <v>439</v>
      </c>
      <c r="B324" s="154" t="s">
        <v>451</v>
      </c>
      <c r="C324" s="157"/>
      <c r="D324" s="157"/>
      <c r="E324" s="157"/>
      <c r="F324" s="162"/>
    </row>
    <row r="325" spans="1:6">
      <c r="A325" s="158" t="s">
        <v>97</v>
      </c>
      <c r="B325" s="158"/>
      <c r="C325" s="157"/>
      <c r="D325" s="157"/>
      <c r="E325" s="157"/>
      <c r="F325" s="157"/>
    </row>
    <row r="326" spans="1:6">
      <c r="A326" s="155" t="s">
        <v>452</v>
      </c>
      <c r="B326" s="155"/>
      <c r="C326" s="163" t="s">
        <v>164</v>
      </c>
      <c r="D326" s="163" t="s">
        <v>164</v>
      </c>
      <c r="E326" s="163" t="s">
        <v>164</v>
      </c>
      <c r="F326" s="163" t="s">
        <v>200</v>
      </c>
    </row>
    <row r="327" spans="1:6">
      <c r="A327" s="155" t="s">
        <v>453</v>
      </c>
      <c r="B327" s="155"/>
      <c r="C327" s="163" t="s">
        <v>164</v>
      </c>
      <c r="D327" s="163" t="s">
        <v>164</v>
      </c>
      <c r="E327" s="163" t="s">
        <v>164</v>
      </c>
      <c r="F327" s="163" t="s">
        <v>454</v>
      </c>
    </row>
    <row r="328" spans="1:6">
      <c r="A328" s="155" t="s">
        <v>455</v>
      </c>
      <c r="B328" s="155"/>
      <c r="C328" s="163" t="s">
        <v>164</v>
      </c>
      <c r="D328" s="163" t="s">
        <v>164</v>
      </c>
      <c r="E328" s="163" t="s">
        <v>164</v>
      </c>
      <c r="F328" s="163" t="s">
        <v>456</v>
      </c>
    </row>
    <row r="329" spans="1:6" s="169" customFormat="1">
      <c r="A329" s="164" t="s">
        <v>110</v>
      </c>
      <c r="B329" s="164"/>
      <c r="C329" s="165" t="s">
        <v>457</v>
      </c>
      <c r="D329" s="165" t="s">
        <v>458</v>
      </c>
      <c r="E329" s="165" t="s">
        <v>459</v>
      </c>
      <c r="F329" s="165" t="s">
        <v>460</v>
      </c>
    </row>
    <row r="332" spans="1:6">
      <c r="A332" s="166" t="s">
        <v>76</v>
      </c>
      <c r="B332" s="151" t="s">
        <v>77</v>
      </c>
      <c r="C332" s="151"/>
      <c r="D332" s="151"/>
      <c r="E332" s="151"/>
      <c r="F332" s="151"/>
    </row>
    <row r="333" spans="1:6">
      <c r="A333" s="167" t="s">
        <v>461</v>
      </c>
      <c r="B333" s="168" t="s">
        <v>462</v>
      </c>
      <c r="C333" s="168"/>
      <c r="D333" s="168"/>
      <c r="E333" s="168"/>
      <c r="F333" s="168"/>
    </row>
    <row r="335" spans="1:6">
      <c r="A335" s="151" t="s">
        <v>80</v>
      </c>
      <c r="B335" s="151"/>
      <c r="C335" s="151"/>
      <c r="D335" s="151"/>
      <c r="E335" s="151"/>
      <c r="F335" s="151"/>
    </row>
    <row r="337" spans="1:6">
      <c r="A337" s="157" t="s">
        <v>81</v>
      </c>
      <c r="B337" s="154" t="s">
        <v>461</v>
      </c>
      <c r="C337" s="158" t="s">
        <v>82</v>
      </c>
      <c r="D337" s="158"/>
      <c r="E337" s="158"/>
      <c r="F337" s="158"/>
    </row>
    <row r="338" spans="1:6">
      <c r="A338" s="157" t="s">
        <v>83</v>
      </c>
      <c r="B338" s="154" t="s">
        <v>84</v>
      </c>
      <c r="C338" s="159" t="s">
        <v>85</v>
      </c>
      <c r="D338" s="159" t="s">
        <v>86</v>
      </c>
      <c r="E338" s="159" t="s">
        <v>87</v>
      </c>
      <c r="F338" s="159" t="s">
        <v>88</v>
      </c>
    </row>
    <row r="339" spans="1:6">
      <c r="A339" s="157" t="s">
        <v>89</v>
      </c>
      <c r="B339" s="154" t="s">
        <v>462</v>
      </c>
      <c r="C339" s="157"/>
      <c r="D339" s="157"/>
      <c r="E339" s="157"/>
      <c r="F339" s="160"/>
    </row>
    <row r="340" spans="1:6" ht="38.25">
      <c r="A340" s="157" t="s">
        <v>91</v>
      </c>
      <c r="B340" s="154" t="s">
        <v>463</v>
      </c>
      <c r="C340" s="157"/>
      <c r="D340" s="157"/>
      <c r="E340" s="157"/>
      <c r="F340" s="161"/>
    </row>
    <row r="341" spans="1:6">
      <c r="A341" s="157" t="s">
        <v>93</v>
      </c>
      <c r="B341" s="154" t="s">
        <v>94</v>
      </c>
      <c r="C341" s="157"/>
      <c r="D341" s="157"/>
      <c r="E341" s="157"/>
      <c r="F341" s="161"/>
    </row>
    <row r="342" spans="1:6" ht="25.5">
      <c r="A342" s="157" t="s">
        <v>464</v>
      </c>
      <c r="B342" s="154" t="s">
        <v>465</v>
      </c>
      <c r="C342" s="157"/>
      <c r="D342" s="157"/>
      <c r="E342" s="157"/>
      <c r="F342" s="161"/>
    </row>
    <row r="343" spans="1:6">
      <c r="A343" s="158" t="s">
        <v>97</v>
      </c>
      <c r="B343" s="158"/>
      <c r="C343" s="157"/>
      <c r="D343" s="157"/>
      <c r="E343" s="157"/>
      <c r="F343" s="162"/>
    </row>
    <row r="344" spans="1:6">
      <c r="A344" s="155" t="s">
        <v>466</v>
      </c>
      <c r="B344" s="155"/>
      <c r="C344" s="163" t="s">
        <v>467</v>
      </c>
      <c r="D344" s="163" t="s">
        <v>468</v>
      </c>
      <c r="E344" s="163" t="s">
        <v>469</v>
      </c>
      <c r="F344" s="163" t="s">
        <v>470</v>
      </c>
    </row>
    <row r="345" spans="1:6">
      <c r="A345" s="155" t="s">
        <v>471</v>
      </c>
      <c r="B345" s="155"/>
      <c r="C345" s="163" t="s">
        <v>375</v>
      </c>
      <c r="D345" s="163" t="s">
        <v>472</v>
      </c>
      <c r="E345" s="163" t="s">
        <v>473</v>
      </c>
      <c r="F345" s="163" t="s">
        <v>474</v>
      </c>
    </row>
    <row r="346" spans="1:6">
      <c r="A346" s="155" t="s">
        <v>475</v>
      </c>
      <c r="B346" s="155"/>
      <c r="C346" s="163" t="s">
        <v>267</v>
      </c>
      <c r="D346" s="163" t="s">
        <v>190</v>
      </c>
      <c r="E346" s="163" t="s">
        <v>264</v>
      </c>
      <c r="F346" s="163" t="s">
        <v>209</v>
      </c>
    </row>
    <row r="347" spans="1:6">
      <c r="A347" s="155" t="s">
        <v>476</v>
      </c>
      <c r="B347" s="155"/>
      <c r="C347" s="163" t="s">
        <v>164</v>
      </c>
      <c r="D347" s="163" t="s">
        <v>268</v>
      </c>
      <c r="E347" s="163" t="s">
        <v>200</v>
      </c>
      <c r="F347" s="163" t="s">
        <v>190</v>
      </c>
    </row>
    <row r="348" spans="1:6">
      <c r="A348" s="155" t="s">
        <v>477</v>
      </c>
      <c r="B348" s="155"/>
      <c r="C348" s="163" t="s">
        <v>164</v>
      </c>
      <c r="D348" s="163" t="s">
        <v>164</v>
      </c>
      <c r="E348" s="163" t="s">
        <v>363</v>
      </c>
      <c r="F348" s="163" t="s">
        <v>363</v>
      </c>
    </row>
    <row r="349" spans="1:6">
      <c r="A349" s="155" t="s">
        <v>478</v>
      </c>
      <c r="B349" s="155"/>
      <c r="C349" s="163" t="s">
        <v>479</v>
      </c>
      <c r="D349" s="163" t="s">
        <v>479</v>
      </c>
      <c r="E349" s="163" t="s">
        <v>479</v>
      </c>
      <c r="F349" s="163" t="s">
        <v>479</v>
      </c>
    </row>
    <row r="350" spans="1:6" s="169" customFormat="1">
      <c r="A350" s="164" t="s">
        <v>110</v>
      </c>
      <c r="B350" s="164"/>
      <c r="C350" s="165" t="s">
        <v>480</v>
      </c>
      <c r="D350" s="165" t="s">
        <v>481</v>
      </c>
      <c r="E350" s="165" t="s">
        <v>482</v>
      </c>
      <c r="F350" s="165" t="s">
        <v>483</v>
      </c>
    </row>
    <row r="352" spans="1:6">
      <c r="A352" s="157" t="s">
        <v>81</v>
      </c>
      <c r="B352" s="154" t="s">
        <v>461</v>
      </c>
      <c r="C352" s="158" t="s">
        <v>82</v>
      </c>
      <c r="D352" s="158"/>
      <c r="E352" s="158"/>
      <c r="F352" s="158"/>
    </row>
    <row r="353" spans="1:6">
      <c r="A353" s="157" t="s">
        <v>83</v>
      </c>
      <c r="B353" s="154" t="s">
        <v>232</v>
      </c>
      <c r="C353" s="159" t="s">
        <v>85</v>
      </c>
      <c r="D353" s="159" t="s">
        <v>86</v>
      </c>
      <c r="E353" s="159" t="s">
        <v>87</v>
      </c>
      <c r="F353" s="159" t="s">
        <v>88</v>
      </c>
    </row>
    <row r="354" spans="1:6">
      <c r="A354" s="157" t="s">
        <v>89</v>
      </c>
      <c r="B354" s="154" t="s">
        <v>484</v>
      </c>
      <c r="C354" s="157"/>
      <c r="D354" s="157"/>
      <c r="E354" s="157"/>
      <c r="F354" s="160"/>
    </row>
    <row r="355" spans="1:6" ht="25.5">
      <c r="A355" s="157" t="s">
        <v>91</v>
      </c>
      <c r="B355" s="154" t="s">
        <v>485</v>
      </c>
      <c r="C355" s="157"/>
      <c r="D355" s="157"/>
      <c r="E355" s="157"/>
      <c r="F355" s="161"/>
    </row>
    <row r="356" spans="1:6">
      <c r="A356" s="157" t="s">
        <v>93</v>
      </c>
      <c r="B356" s="154" t="s">
        <v>94</v>
      </c>
      <c r="C356" s="157"/>
      <c r="D356" s="157"/>
      <c r="E356" s="157"/>
      <c r="F356" s="161"/>
    </row>
    <row r="357" spans="1:6" ht="25.5">
      <c r="A357" s="157" t="s">
        <v>464</v>
      </c>
      <c r="B357" s="154" t="s">
        <v>465</v>
      </c>
      <c r="C357" s="157"/>
      <c r="D357" s="157"/>
      <c r="E357" s="157"/>
      <c r="F357" s="161"/>
    </row>
    <row r="358" spans="1:6">
      <c r="A358" s="158" t="s">
        <v>97</v>
      </c>
      <c r="B358" s="158"/>
      <c r="C358" s="157"/>
      <c r="D358" s="157"/>
      <c r="E358" s="157"/>
      <c r="F358" s="162"/>
    </row>
    <row r="359" spans="1:6">
      <c r="A359" s="155" t="s">
        <v>486</v>
      </c>
      <c r="B359" s="155"/>
      <c r="C359" s="163" t="s">
        <v>487</v>
      </c>
      <c r="D359" s="163" t="s">
        <v>487</v>
      </c>
      <c r="E359" s="163" t="s">
        <v>487</v>
      </c>
      <c r="F359" s="163" t="s">
        <v>487</v>
      </c>
    </row>
    <row r="360" spans="1:6">
      <c r="A360" s="155" t="s">
        <v>488</v>
      </c>
      <c r="B360" s="155"/>
      <c r="C360" s="163" t="s">
        <v>489</v>
      </c>
      <c r="D360" s="163" t="s">
        <v>489</v>
      </c>
      <c r="E360" s="163" t="s">
        <v>489</v>
      </c>
      <c r="F360" s="163" t="s">
        <v>489</v>
      </c>
    </row>
    <row r="361" spans="1:6">
      <c r="A361" s="155" t="s">
        <v>490</v>
      </c>
      <c r="B361" s="155"/>
      <c r="C361" s="163" t="s">
        <v>165</v>
      </c>
      <c r="D361" s="163" t="s">
        <v>491</v>
      </c>
      <c r="E361" s="163" t="s">
        <v>492</v>
      </c>
      <c r="F361" s="163" t="s">
        <v>493</v>
      </c>
    </row>
    <row r="362" spans="1:6">
      <c r="A362" s="155" t="s">
        <v>494</v>
      </c>
      <c r="B362" s="155"/>
      <c r="C362" s="163" t="s">
        <v>197</v>
      </c>
      <c r="D362" s="163" t="s">
        <v>197</v>
      </c>
      <c r="E362" s="163" t="s">
        <v>197</v>
      </c>
      <c r="F362" s="163" t="s">
        <v>197</v>
      </c>
    </row>
    <row r="363" spans="1:6">
      <c r="A363" s="155" t="s">
        <v>495</v>
      </c>
      <c r="B363" s="155"/>
      <c r="C363" s="163" t="s">
        <v>190</v>
      </c>
      <c r="D363" s="163" t="s">
        <v>190</v>
      </c>
      <c r="E363" s="163" t="s">
        <v>190</v>
      </c>
      <c r="F363" s="163" t="s">
        <v>190</v>
      </c>
    </row>
    <row r="364" spans="1:6">
      <c r="A364" s="155" t="s">
        <v>496</v>
      </c>
      <c r="B364" s="155"/>
      <c r="C364" s="163" t="s">
        <v>497</v>
      </c>
      <c r="D364" s="163" t="s">
        <v>497</v>
      </c>
      <c r="E364" s="163" t="s">
        <v>497</v>
      </c>
      <c r="F364" s="163" t="s">
        <v>497</v>
      </c>
    </row>
    <row r="365" spans="1:6">
      <c r="A365" s="155" t="s">
        <v>498</v>
      </c>
      <c r="B365" s="155"/>
      <c r="C365" s="163" t="s">
        <v>212</v>
      </c>
      <c r="D365" s="163" t="s">
        <v>212</v>
      </c>
      <c r="E365" s="163" t="s">
        <v>212</v>
      </c>
      <c r="F365" s="163" t="s">
        <v>212</v>
      </c>
    </row>
    <row r="366" spans="1:6" s="169" customFormat="1">
      <c r="A366" s="164" t="s">
        <v>110</v>
      </c>
      <c r="B366" s="164"/>
      <c r="C366" s="165" t="s">
        <v>499</v>
      </c>
      <c r="D366" s="165" t="s">
        <v>500</v>
      </c>
      <c r="E366" s="165" t="s">
        <v>501</v>
      </c>
      <c r="F366" s="165" t="s">
        <v>502</v>
      </c>
    </row>
    <row r="369" spans="5:5">
      <c r="E369" s="147" t="s">
        <v>503</v>
      </c>
    </row>
  </sheetData>
  <mergeCells count="238">
    <mergeCell ref="A365:B365"/>
    <mergeCell ref="A366:B366"/>
    <mergeCell ref="A359:B359"/>
    <mergeCell ref="A360:B360"/>
    <mergeCell ref="A361:B361"/>
    <mergeCell ref="A362:B362"/>
    <mergeCell ref="A363:B363"/>
    <mergeCell ref="A364:B364"/>
    <mergeCell ref="A347:B347"/>
    <mergeCell ref="A348:B348"/>
    <mergeCell ref="A349:B349"/>
    <mergeCell ref="A350:B350"/>
    <mergeCell ref="C352:F352"/>
    <mergeCell ref="F354:F358"/>
    <mergeCell ref="A358:B358"/>
    <mergeCell ref="C337:F337"/>
    <mergeCell ref="F339:F343"/>
    <mergeCell ref="A343:B343"/>
    <mergeCell ref="A344:B344"/>
    <mergeCell ref="A345:B345"/>
    <mergeCell ref="A346:B346"/>
    <mergeCell ref="A327:B327"/>
    <mergeCell ref="A328:B328"/>
    <mergeCell ref="A329:B329"/>
    <mergeCell ref="B332:F332"/>
    <mergeCell ref="B333:F333"/>
    <mergeCell ref="A335:F335"/>
    <mergeCell ref="A316:B316"/>
    <mergeCell ref="A317:B317"/>
    <mergeCell ref="C319:F319"/>
    <mergeCell ref="F321:F324"/>
    <mergeCell ref="A325:B325"/>
    <mergeCell ref="A326:B326"/>
    <mergeCell ref="A305:B305"/>
    <mergeCell ref="A306:B306"/>
    <mergeCell ref="C308:F308"/>
    <mergeCell ref="F310:F313"/>
    <mergeCell ref="A314:B314"/>
    <mergeCell ref="A315:B315"/>
    <mergeCell ref="C295:F295"/>
    <mergeCell ref="F297:F301"/>
    <mergeCell ref="A301:B301"/>
    <mergeCell ref="A302:B302"/>
    <mergeCell ref="A303:B303"/>
    <mergeCell ref="A304:B304"/>
    <mergeCell ref="A288:B288"/>
    <mergeCell ref="A289:B289"/>
    <mergeCell ref="A290:B290"/>
    <mergeCell ref="A291:B291"/>
    <mergeCell ref="A292:B292"/>
    <mergeCell ref="A293:B293"/>
    <mergeCell ref="A277:B277"/>
    <mergeCell ref="A278:B278"/>
    <mergeCell ref="A279:B279"/>
    <mergeCell ref="C281:F281"/>
    <mergeCell ref="F283:F287"/>
    <mergeCell ref="A287:B287"/>
    <mergeCell ref="B265:F265"/>
    <mergeCell ref="B266:F266"/>
    <mergeCell ref="A268:F268"/>
    <mergeCell ref="C270:F270"/>
    <mergeCell ref="F272:F275"/>
    <mergeCell ref="A276:B276"/>
    <mergeCell ref="A252:B252"/>
    <mergeCell ref="C254:F254"/>
    <mergeCell ref="F256:F259"/>
    <mergeCell ref="A260:B260"/>
    <mergeCell ref="A261:B261"/>
    <mergeCell ref="A262:B262"/>
    <mergeCell ref="A246:B246"/>
    <mergeCell ref="A247:B247"/>
    <mergeCell ref="A248:B248"/>
    <mergeCell ref="A249:B249"/>
    <mergeCell ref="A250:B250"/>
    <mergeCell ref="A251:B251"/>
    <mergeCell ref="A235:B235"/>
    <mergeCell ref="A236:B236"/>
    <mergeCell ref="C238:F238"/>
    <mergeCell ref="F240:F244"/>
    <mergeCell ref="A244:B244"/>
    <mergeCell ref="A245:B245"/>
    <mergeCell ref="A229:B229"/>
    <mergeCell ref="A230:B230"/>
    <mergeCell ref="A231:B231"/>
    <mergeCell ref="A232:B232"/>
    <mergeCell ref="A233:B233"/>
    <mergeCell ref="A234:B234"/>
    <mergeCell ref="A218:B218"/>
    <mergeCell ref="A219:B219"/>
    <mergeCell ref="A220:B220"/>
    <mergeCell ref="C222:F222"/>
    <mergeCell ref="F224:F228"/>
    <mergeCell ref="A228:B228"/>
    <mergeCell ref="F209:F212"/>
    <mergeCell ref="A213:B213"/>
    <mergeCell ref="A214:B214"/>
    <mergeCell ref="A215:B215"/>
    <mergeCell ref="A216:B216"/>
    <mergeCell ref="A217:B217"/>
    <mergeCell ref="A201:B201"/>
    <mergeCell ref="A202:B202"/>
    <mergeCell ref="A203:B203"/>
    <mergeCell ref="A204:B204"/>
    <mergeCell ref="A205:B205"/>
    <mergeCell ref="C207:F207"/>
    <mergeCell ref="A195:B195"/>
    <mergeCell ref="A196:B196"/>
    <mergeCell ref="A197:B197"/>
    <mergeCell ref="A198:B198"/>
    <mergeCell ref="A199:B199"/>
    <mergeCell ref="A200:B200"/>
    <mergeCell ref="A184:B184"/>
    <mergeCell ref="A185:B185"/>
    <mergeCell ref="A186:B186"/>
    <mergeCell ref="C188:F188"/>
    <mergeCell ref="F190:F194"/>
    <mergeCell ref="A194:B194"/>
    <mergeCell ref="A178:B178"/>
    <mergeCell ref="A179:B179"/>
    <mergeCell ref="A180:B180"/>
    <mergeCell ref="A181:B181"/>
    <mergeCell ref="A182:B182"/>
    <mergeCell ref="A183:B183"/>
    <mergeCell ref="A167:B167"/>
    <mergeCell ref="A168:B168"/>
    <mergeCell ref="A169:B169"/>
    <mergeCell ref="C171:F171"/>
    <mergeCell ref="F173:F177"/>
    <mergeCell ref="A177:B177"/>
    <mergeCell ref="A161:B161"/>
    <mergeCell ref="A162:B162"/>
    <mergeCell ref="A163:B163"/>
    <mergeCell ref="A164:B164"/>
    <mergeCell ref="A165:B165"/>
    <mergeCell ref="A166:B166"/>
    <mergeCell ref="A155:B155"/>
    <mergeCell ref="A156:B156"/>
    <mergeCell ref="A157:B157"/>
    <mergeCell ref="A158:B158"/>
    <mergeCell ref="A159:B159"/>
    <mergeCell ref="A160:B160"/>
    <mergeCell ref="A144:B144"/>
    <mergeCell ref="A145:B145"/>
    <mergeCell ref="A146:B146"/>
    <mergeCell ref="C148:F148"/>
    <mergeCell ref="F150:F154"/>
    <mergeCell ref="A154:B154"/>
    <mergeCell ref="A132:B132"/>
    <mergeCell ref="A133:B133"/>
    <mergeCell ref="A134:B134"/>
    <mergeCell ref="A135:B135"/>
    <mergeCell ref="C137:F137"/>
    <mergeCell ref="F139:F143"/>
    <mergeCell ref="A143:B143"/>
    <mergeCell ref="B120:F120"/>
    <mergeCell ref="B121:F121"/>
    <mergeCell ref="A123:F123"/>
    <mergeCell ref="C125:F125"/>
    <mergeCell ref="F127:F131"/>
    <mergeCell ref="A131:B131"/>
    <mergeCell ref="A112:B112"/>
    <mergeCell ref="A113:B113"/>
    <mergeCell ref="A114:B114"/>
    <mergeCell ref="A115:B115"/>
    <mergeCell ref="A116:B116"/>
    <mergeCell ref="A117:B117"/>
    <mergeCell ref="B100:F100"/>
    <mergeCell ref="A102:F102"/>
    <mergeCell ref="C104:F104"/>
    <mergeCell ref="F106:F110"/>
    <mergeCell ref="A110:B110"/>
    <mergeCell ref="A111:B111"/>
    <mergeCell ref="A92:B92"/>
    <mergeCell ref="A93:B93"/>
    <mergeCell ref="A94:B94"/>
    <mergeCell ref="A95:B95"/>
    <mergeCell ref="A96:B96"/>
    <mergeCell ref="B99:F99"/>
    <mergeCell ref="A81:B81"/>
    <mergeCell ref="A82:B82"/>
    <mergeCell ref="A83:B83"/>
    <mergeCell ref="C85:F85"/>
    <mergeCell ref="F87:F90"/>
    <mergeCell ref="A91:B91"/>
    <mergeCell ref="A70:B70"/>
    <mergeCell ref="A71:B71"/>
    <mergeCell ref="A72:B72"/>
    <mergeCell ref="A73:B73"/>
    <mergeCell ref="C75:F75"/>
    <mergeCell ref="F77:F80"/>
    <mergeCell ref="B58:F58"/>
    <mergeCell ref="A60:F60"/>
    <mergeCell ref="C62:F62"/>
    <mergeCell ref="F64:F67"/>
    <mergeCell ref="A68:B68"/>
    <mergeCell ref="A69:B69"/>
    <mergeCell ref="A50:B50"/>
    <mergeCell ref="A51:B51"/>
    <mergeCell ref="A52:B52"/>
    <mergeCell ref="A53:B53"/>
    <mergeCell ref="A54:B54"/>
    <mergeCell ref="B57:F57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21:B21"/>
    <mergeCell ref="C23:F23"/>
    <mergeCell ref="F25:F29"/>
    <mergeCell ref="A29:B29"/>
    <mergeCell ref="A30:B30"/>
    <mergeCell ref="A31:B31"/>
    <mergeCell ref="C11:F11"/>
    <mergeCell ref="F13:F16"/>
    <mergeCell ref="A17:B17"/>
    <mergeCell ref="A18:B18"/>
    <mergeCell ref="A19:B19"/>
    <mergeCell ref="A20:B20"/>
    <mergeCell ref="A2:F2"/>
    <mergeCell ref="A3:F3"/>
    <mergeCell ref="A4:F4"/>
    <mergeCell ref="B6:F6"/>
    <mergeCell ref="B7:F7"/>
    <mergeCell ref="A9:F9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ՇՄՆ_2022_բյուջե</vt:lpstr>
      <vt:lpstr>2022_Արդյունքային ցուցանիշներ</vt:lpstr>
      <vt:lpstr>ՇՄՆ_2022_բյուջե!Print_Titles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https:/mul2-mnp.gov.am/tasks/180961/oneclick/4.Ampop_2022_hayt.xlsx?token=89a887b9e63da314f1efafaaea4dcb2c</cp:keywords>
  <cp:lastModifiedBy/>
  <dcterms:created xsi:type="dcterms:W3CDTF">2006-09-16T00:00:00Z</dcterms:created>
  <dcterms:modified xsi:type="dcterms:W3CDTF">2022-01-21T13:40:43Z</dcterms:modified>
</cp:coreProperties>
</file>