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300" tabRatio="899"/>
  </bookViews>
  <sheets>
    <sheet name="AMPOP" sheetId="5" r:id="rId1"/>
  </sheets>
  <definedNames>
    <definedName name="AgencyCode">#REF!</definedName>
    <definedName name="AgencyName">#REF!</definedName>
    <definedName name="ampop_krchat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0">AMPOP!$A$2:$L$72</definedName>
    <definedName name="_xlnm.Print_Titles" localSheetId="0">AMPOP!$6:$7</definedName>
  </definedNames>
  <calcPr calcId="162913"/>
</workbook>
</file>

<file path=xl/calcChain.xml><?xml version="1.0" encoding="utf-8"?>
<calcChain xmlns="http://schemas.openxmlformats.org/spreadsheetml/2006/main">
  <c r="G8" i="5" l="1"/>
  <c r="L8" i="5" l="1"/>
  <c r="K8" i="5"/>
  <c r="J70" i="5" l="1"/>
  <c r="J58" i="5"/>
  <c r="J32" i="5"/>
  <c r="J30" i="5"/>
  <c r="J23" i="5"/>
  <c r="J14" i="5"/>
  <c r="L12" i="5"/>
  <c r="K12" i="5"/>
  <c r="J12" i="5"/>
  <c r="L11" i="5"/>
  <c r="K11" i="5"/>
  <c r="J11" i="5"/>
  <c r="J10" i="5"/>
  <c r="L9" i="5"/>
  <c r="K9" i="5"/>
  <c r="J9" i="5"/>
  <c r="J8" i="5" l="1"/>
  <c r="J13" i="5" s="1"/>
  <c r="K10" i="5"/>
  <c r="K13" i="5" s="1"/>
  <c r="L10" i="5" l="1"/>
  <c r="L13" i="5" s="1"/>
  <c r="I65" i="5" l="1"/>
  <c r="H65" i="5"/>
  <c r="H10" i="5" l="1"/>
  <c r="I10" i="5"/>
  <c r="G10" i="5"/>
  <c r="H58" i="5"/>
  <c r="I58" i="5"/>
  <c r="G58" i="5"/>
  <c r="F70" i="5" l="1"/>
  <c r="G70" i="5"/>
  <c r="H70" i="5"/>
  <c r="I70" i="5"/>
  <c r="G32" i="5"/>
  <c r="H32" i="5"/>
  <c r="I32" i="5"/>
  <c r="E9" i="5" l="1"/>
  <c r="G14" i="5" l="1"/>
  <c r="F14" i="5"/>
  <c r="E14" i="5"/>
  <c r="E10" i="5" l="1"/>
  <c r="G11" i="5" l="1"/>
  <c r="H11" i="5"/>
  <c r="I11" i="5"/>
  <c r="G12" i="5"/>
  <c r="H12" i="5"/>
  <c r="I12" i="5"/>
  <c r="F23" i="5"/>
  <c r="F53" i="5"/>
  <c r="F48" i="5"/>
  <c r="F33" i="5"/>
  <c r="G23" i="5"/>
  <c r="F32" i="5" l="1"/>
  <c r="G9" i="5"/>
  <c r="G13" i="5" l="1"/>
  <c r="H23" i="5" l="1"/>
  <c r="H9" i="5" l="1"/>
  <c r="H8" i="5" s="1"/>
  <c r="H14" i="5"/>
  <c r="I23" i="5"/>
  <c r="H13" i="5" l="1"/>
  <c r="F10" i="5" l="1"/>
  <c r="F9" i="5"/>
  <c r="F8" i="5" s="1"/>
  <c r="F13" i="5" s="1"/>
  <c r="F11" i="5"/>
  <c r="F12" i="5"/>
  <c r="E11" i="5"/>
  <c r="E12" i="5"/>
  <c r="E70" i="5"/>
  <c r="E48" i="5" l="1"/>
  <c r="E53" i="5"/>
  <c r="E33" i="5"/>
  <c r="E23" i="5"/>
  <c r="E32" i="5" l="1"/>
  <c r="E58" i="5" l="1"/>
  <c r="E30" i="5" l="1"/>
  <c r="E8" i="5" l="1"/>
  <c r="E13" i="5" s="1"/>
  <c r="F30" i="5" l="1"/>
  <c r="G30" i="5"/>
  <c r="H30" i="5"/>
  <c r="I30" i="5"/>
  <c r="F58" i="5" l="1"/>
  <c r="I9" i="5" l="1"/>
  <c r="I8" i="5" s="1"/>
  <c r="I14" i="5"/>
  <c r="I13" i="5" l="1"/>
</calcChain>
</file>

<file path=xl/sharedStrings.xml><?xml version="1.0" encoding="utf-8"?>
<sst xmlns="http://schemas.openxmlformats.org/spreadsheetml/2006/main" count="88" uniqueCount="80">
  <si>
    <t xml:space="preserve"> Աջակցություն Կովկասի տարածաշրջանային բնապահպանական կենտրոնի հայաստանյան մասնաճյուղին</t>
  </si>
  <si>
    <t xml:space="preserve"> Անտառպահպանական ծառայություններ</t>
  </si>
  <si>
    <t xml:space="preserve"> Անտառկառավարման պլանների կազմում</t>
  </si>
  <si>
    <t xml:space="preserve"> Շրջակա միջավայրի վրա ազդեցության գնահատում և փորձաքննություն</t>
  </si>
  <si>
    <t>ՏԵՂԵԿԱՆՔ</t>
  </si>
  <si>
    <t>Դասիչը</t>
  </si>
  <si>
    <t xml:space="preserve"> Շրջակա միջավայրի նախարարության կողմից պետական բյուջեի ֆինանսավորմամբ իրականացվող ծրագրերն ու միջոցառումները</t>
  </si>
  <si>
    <t>Ծրագրի</t>
  </si>
  <si>
    <t>Միջոցառման</t>
  </si>
  <si>
    <t>Ընդամենը շրջակա միջավայրի  նախարարություն
այդ թվում`</t>
  </si>
  <si>
    <t>Ընթացիկ</t>
  </si>
  <si>
    <t>Կապիտալ</t>
  </si>
  <si>
    <t xml:space="preserve"> Շրջակա միջավայրի վրա ազդեցության գնահատում և մոնիթորինգ</t>
  </si>
  <si>
    <t xml:space="preserve"> 1071</t>
  </si>
  <si>
    <t xml:space="preserve"> 1133</t>
  </si>
  <si>
    <t xml:space="preserve"> Բնապահպանական սուբվենցիաներ համայնքներին</t>
  </si>
  <si>
    <t xml:space="preserve"> 1155</t>
  </si>
  <si>
    <t xml:space="preserve"> Բնական պաշարների և բնության հատուկ պահպանվող տարածքների կառավարում և պահպանում</t>
  </si>
  <si>
    <t xml:space="preserve"> Սևանա լճի ջրածածկ անտառտնկարկների մաքրում</t>
  </si>
  <si>
    <t xml:space="preserve"> Սևանա լճում և նրա ջրահավաք ավազանում ձկան և խեցգետնի պաշարների հաշվառում</t>
  </si>
  <si>
    <t xml:space="preserve"> «Սևան» ազգային պարկի պահպանության, պարկում գիտական ուսումնասիրությունների, անտառատնտեսական աշխատանքների կատարում</t>
  </si>
  <si>
    <t xml:space="preserve"> «Դիլիջան» ազգային պարկի պահպանության, պարկում գիտական ուսումնասիրությունների, անտառատնտեսական աշխատանքների կատարում</t>
  </si>
  <si>
    <t xml:space="preserve"> Արգելոցապարկային համալիր ԲՀՊ տարածքների պահպանության, գիտական ուսումնասիրությունների, անտառատնտեսական աշխատանքների կատարում</t>
  </si>
  <si>
    <t xml:space="preserve"> «Խոսրովի անտառ» պետական արգելոցի պահպանության, գիտական ուսումնասիրությունների կատարում</t>
  </si>
  <si>
    <t xml:space="preserve"> Զանգեզուր կենսոլորտային համալիր ԲՀՊ տարածքների պահպանության, գիտական ուսումնասիրությունների, անտառատնտեսական աշխատանքների կատարում</t>
  </si>
  <si>
    <t xml:space="preserve"> 1173</t>
  </si>
  <si>
    <t xml:space="preserve"> Անտառների կառավարում</t>
  </si>
  <si>
    <t xml:space="preserve"> Անտառային ոլորտում քաղաքականության մշակման և աջակցության ծառայությունների ծրագրերի համակարգում</t>
  </si>
  <si>
    <t xml:space="preserve"> Անտառների կադաստրի վարում</t>
  </si>
  <si>
    <t xml:space="preserve"> Անտառների վնասակար օրգանիզմների դեմ պայքար</t>
  </si>
  <si>
    <t xml:space="preserve"> Անտառվերականգնման և անտառապատման աշխատանքներ</t>
  </si>
  <si>
    <t xml:space="preserve"> 1186</t>
  </si>
  <si>
    <t xml:space="preserve"> Բնագիտական նմուշների պահպանություն և ցուցադրություն</t>
  </si>
  <si>
    <t xml:space="preserve"> Կենդանաբանական այգու ցուցադրություններ</t>
  </si>
  <si>
    <t xml:space="preserve"> Շրջակա միջավայրի ոլորտում քաղաքականության մշակում, ծրագրերի համակարգում և մոնիտորինգ</t>
  </si>
  <si>
    <t>Շրջակա միջավայրի ոլորտի ծրագրերի իրականացում</t>
  </si>
  <si>
    <t>ՀՀ շրջակա միջավայրի նախարարության տեխնիկական կարողությունների ընդլայնում</t>
  </si>
  <si>
    <t>Գերմանիայի զարգացման վարկերի բանկի (KFW) աջակցությամբ իրականացվող դրամաշնորհային ծրագրի շրջանակներում Սյունիքի մարզի ԲՀՊՏ-ներին, անտառային տարածքների, ոլորտի պետական կառույցների տեխնիկական կարողությունների բարելավում</t>
  </si>
  <si>
    <t xml:space="preserve"> Հիդրոօդերևութաբանության, շրջակա  միջավայրի մոնիտորինգ  և տեղեկատվության  ապահովում</t>
  </si>
  <si>
    <t>2024</t>
  </si>
  <si>
    <t>Բնապահպանական ծրագրերի իրականացում համայնքներում</t>
  </si>
  <si>
    <t>«Արփի լիճ» ազգային պարկի պահպանության, պարկում գիտական ուսումնասիրությունների, անտառատնտեսական աշխատանքների կատարում</t>
  </si>
  <si>
    <t>2025</t>
  </si>
  <si>
    <t>Շրջակա միջավայրի ոլորտում պետական քաղաքականության մշակում ծրագրերի համակարգում և մոնիտորինգ</t>
  </si>
  <si>
    <t xml:space="preserve">Անտառային կոմիտեի շենքային պայմանների բարելավում </t>
  </si>
  <si>
    <t>Շրջակա միջավայրի նախարարության հատուկ սարքավորումներով և համակարգչային ծրագրերով հագեցվածության բարելավում</t>
  </si>
  <si>
    <t xml:space="preserve">Գերմանիայի զարգացման վարկերի բանկի (KFW)  դրամաշնորհային ծրագիր </t>
  </si>
  <si>
    <t>‹‹ԲԾԻԳ›› ՊՀ կողմից իրականացվող դրամաշնորհային ծրագրեր</t>
  </si>
  <si>
    <t>Ցուցանիշը առանց KFW-ի և ԲԾԻԳ-ի դրամաշնորհային ծրագրերի</t>
  </si>
  <si>
    <t>ՀՀ 2022թ. բյուջե (փաստացի)</t>
  </si>
  <si>
    <t>11007</t>
  </si>
  <si>
    <t>Արարատյան դաշտավայրի խորքային հորերի լուծարման և կոնսերվացման 
եղանակների ու պահանջվող միջոցների հաշվարկի վերանայում</t>
  </si>
  <si>
    <t>«Անցում էլեկտրական շարժունակությանը Հայաստանում» դրամաշնորհային ծրագրի կազմակերպչական աշխատանքների իրականացում</t>
  </si>
  <si>
    <t>«Շենքերի ոլորտում չափողականություն, հաշվետվողականություն և հավաստագրում (ՉՀՀ)» համակարգի ստեղծում և գիտելիքների կառավարում</t>
  </si>
  <si>
    <t>«Անցում էլեկտրական շարժունակությանը Հայաստանում» դրամաշնորհային ծրագրի շրջանակներում պետական կառույցներին աջակցություն</t>
  </si>
  <si>
    <t xml:space="preserve">«Անցում էլեկտրական շարժունակությանը Հայաստանում» դրամաշնորհային ծրագրի շրջանակներում էլեկտրամոբիլների լիցքավորման կայանների տեղադրում </t>
  </si>
  <si>
    <t xml:space="preserve">  «Հիդրոօդերևութաբանության և մոնիթորինգի կենտրոն» ՊՈԱԿ-ի տեխնիկական միջոցների արդիականացում և նոր սարքավորումների ձեռք բերում</t>
  </si>
  <si>
    <t xml:space="preserve"> Սևանա լիճ թափվող գետերի մաքրման աշխատանքների կատարման նախագծանախահաշվային փաթեթի ձեռք բերում</t>
  </si>
  <si>
    <t xml:space="preserve"> Ընդերքօգտագործման թափոնների լքված, տիրազուրկ տեղամասերի և օբյեկտների ռեկուլտիվացիայի համար նախագծային փաթեթների մշակում</t>
  </si>
  <si>
    <t xml:space="preserve"> ՀՀ շրջակա միջավայրի նախարարության Անտառային կոմիտեի տեխնիկական կարողությունների ընդլայնում</t>
  </si>
  <si>
    <t>Արտասահմանյան պաշտոնական գործուղումներ</t>
  </si>
  <si>
    <t>Դրամաշնորհային միջոցներ</t>
  </si>
  <si>
    <t>Համաֆինանսավորում</t>
  </si>
  <si>
    <t xml:space="preserve">Սևանա լճի և ջրհավաք ավազանի բնապահպանական ուսումնասիրության իրականացման դրամաշնորհային ծրագիր </t>
  </si>
  <si>
    <t>Որսի օբյեկտ հանդիսացող կենդանիների հաշվառում</t>
  </si>
  <si>
    <t>Սևանա լճի ջրածածկ անտառտնկարկների մաքրման աշխատանքների կատարման համար անտառների գույքագրման խորհրդատվական ծառայություններ</t>
  </si>
  <si>
    <t>12003</t>
  </si>
  <si>
    <t>Սևանի իշխանի պաշարների վերականգման և ձկնորսաբուծության զարգացման հիմնադրամ</t>
  </si>
  <si>
    <t>«Սևան ազգային պարկ» ՊՈԱԿ-ին աջակցության տրամադրում</t>
  </si>
  <si>
    <t xml:space="preserve">Արտասահմանյան պաշտոնական գործուղումներ </t>
  </si>
  <si>
    <t>Արտասահմանյան պատվիրակությունների ընդունելություններ</t>
  </si>
  <si>
    <t>ՀՀ 2023թ. բյուջե (հաստատված)</t>
  </si>
  <si>
    <t>2026</t>
  </si>
  <si>
    <t>Շրջակա միջավայրի նախարարության տրանսպորտային միջոցներով հագեցվածության բարելավում</t>
  </si>
  <si>
    <t>Անտառների հաշվառում</t>
  </si>
  <si>
    <t xml:space="preserve">ՀՀ 2024-2026 ՄԺԾԾ 
բյուջետային հայտ
</t>
  </si>
  <si>
    <t>Գերմանիայի զարգացման վարկերի բանկի (KFW) կողմից տրամադրվող դրամաշնորհային ծրագիր շրջանակներում ՀՀ Սյունիքի մարզի բնության հատուկ պահպանվող տարածքների կառավարման բարելավմանն ուղղված ծրագրերի իրականացում</t>
  </si>
  <si>
    <t>Գերմանիայի զարգացման վարկերի բանկի (KFW) կողմից տրամադրվող դրամաշնորհային ծրագիր շրջանակներում ՀՀ Սյունիքի մարզի բնության հատուկ պահպանվող տարածքների հարակից համայնքների սոցիալ-տնտեսական վիճակի բարելավմանն ուղղված աջակցություն</t>
  </si>
  <si>
    <t xml:space="preserve">ՀՀ 2024-2026 ՄԺԾԾ
 հաստատված
ՀՀ կառ․ 29 հունիսի 2023 թվականի N 1082 - Ն որոշում 
</t>
  </si>
  <si>
    <t xml:space="preserve"> Շրջակա միջավայրի նախարարության ՀՀ 2024-2026 թթ. (ՄԺԾԾ) միջնաժամկետ ծախսային ծրագրերի և միջոցառումների բյուջետային ծախսերի վերաբերյալ՝ հաստատված ՀՀ կառավարության 2023 թվականի հունիսի 29-ի N1082-Ն որոշմամբ։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</si>
</sst>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-* #,##0.00_р_._-;\-* #,##0.00_р_._-;_-* &quot;-&quot;??_р_._-;_-@_-"/>
    <numFmt numFmtId="168" formatCode="#,##0.0"/>
    <numFmt numFmtId="169" formatCode="0_);\(0\)"/>
    <numFmt numFmtId="170" formatCode="##,##0.0;\(##,##0.0\);\-"/>
    <numFmt numFmtId="171" formatCode="_-* #,##0.00\ _$_-;\-* #,##0.00\ _$_-;_-* &quot;-&quot;??\ _$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GHEA Grapalat"/>
      <family val="2"/>
    </font>
    <font>
      <sz val="10"/>
      <name val="Arial Armenian"/>
      <family val="2"/>
    </font>
    <font>
      <b/>
      <sz val="10"/>
      <name val="GHEA Grapalat"/>
      <family val="3"/>
    </font>
    <font>
      <sz val="10"/>
      <name val="GHEA Grapalat"/>
      <family val="3"/>
    </font>
    <font>
      <i/>
      <sz val="10"/>
      <name val="GHEA Grapalat"/>
      <family val="3"/>
    </font>
    <font>
      <sz val="10"/>
      <name val="Arial"/>
      <family val="2"/>
    </font>
    <font>
      <sz val="10"/>
      <color theme="1"/>
      <name val="GHEA Grapalat"/>
      <family val="3"/>
    </font>
    <font>
      <sz val="10"/>
      <name val="Arial LatArm"/>
      <family val="2"/>
    </font>
    <font>
      <sz val="11"/>
      <color theme="1"/>
      <name val="GHEA Grapalat"/>
      <family val="3"/>
    </font>
    <font>
      <sz val="11"/>
      <name val="GHEA Grapalat"/>
      <family val="3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sz val="11"/>
      <color theme="1"/>
      <name val="Arial Armenian"/>
      <family val="2"/>
    </font>
    <font>
      <u/>
      <sz val="11"/>
      <color theme="10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Times Armenian"/>
      <family val="1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GHEA Grapalat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4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167" fontId="9" fillId="0" borderId="0" applyFont="0" applyFill="0" applyBorder="0" applyAlignment="0" applyProtection="0"/>
    <xf numFmtId="0" fontId="3" fillId="0" borderId="0"/>
    <xf numFmtId="0" fontId="11" fillId="0" borderId="0"/>
    <xf numFmtId="9" fontId="3" fillId="0" borderId="0" applyFont="0" applyFill="0" applyBorder="0" applyAlignment="0" applyProtection="0"/>
    <xf numFmtId="0" fontId="14" fillId="0" borderId="0"/>
    <xf numFmtId="0" fontId="15" fillId="0" borderId="0"/>
    <xf numFmtId="0" fontId="16" fillId="0" borderId="0"/>
    <xf numFmtId="43" fontId="5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5" fillId="0" borderId="0"/>
    <xf numFmtId="0" fontId="17" fillId="0" borderId="0"/>
    <xf numFmtId="0" fontId="3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15" fillId="0" borderId="0"/>
    <xf numFmtId="0" fontId="14" fillId="0" borderId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2" fillId="8" borderId="26" applyNumberFormat="0" applyAlignment="0" applyProtection="0"/>
    <xf numFmtId="0" fontId="23" fillId="21" borderId="27" applyNumberFormat="0" applyAlignment="0" applyProtection="0"/>
    <xf numFmtId="0" fontId="24" fillId="21" borderId="26" applyNumberFormat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7" fillId="0" borderId="3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31" applyNumberFormat="0" applyFill="0" applyAlignment="0" applyProtection="0"/>
    <xf numFmtId="0" fontId="29" fillId="22" borderId="32" applyNumberFormat="0" applyAlignment="0" applyProtection="0"/>
    <xf numFmtId="0" fontId="30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16" fillId="0" borderId="0"/>
    <xf numFmtId="0" fontId="16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0" fontId="3" fillId="24" borderId="33" applyNumberFormat="0" applyFont="0" applyAlignment="0" applyProtection="0"/>
    <xf numFmtId="0" fontId="34" fillId="0" borderId="34" applyNumberFormat="0" applyFill="0" applyAlignment="0" applyProtection="0"/>
    <xf numFmtId="0" fontId="14" fillId="0" borderId="0"/>
    <xf numFmtId="0" fontId="14" fillId="0" borderId="0"/>
    <xf numFmtId="0" fontId="35" fillId="0" borderId="0" applyNumberFormat="0" applyFill="0" applyBorder="0" applyAlignment="0" applyProtection="0"/>
    <xf numFmtId="164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6" fillId="5" borderId="0" applyNumberFormat="0" applyBorder="0" applyAlignment="0" applyProtection="0"/>
    <xf numFmtId="170" fontId="4" fillId="0" borderId="0" applyFill="0" applyBorder="0" applyProtection="0">
      <alignment horizontal="right" vertical="top"/>
    </xf>
    <xf numFmtId="0" fontId="3" fillId="0" borderId="0"/>
    <xf numFmtId="0" fontId="5" fillId="0" borderId="0"/>
    <xf numFmtId="0" fontId="16" fillId="0" borderId="0"/>
    <xf numFmtId="0" fontId="16" fillId="0" borderId="0"/>
    <xf numFmtId="0" fontId="3" fillId="0" borderId="0"/>
    <xf numFmtId="0" fontId="37" fillId="0" borderId="0"/>
    <xf numFmtId="0" fontId="37" fillId="0" borderId="0"/>
    <xf numFmtId="0" fontId="38" fillId="0" borderId="0"/>
    <xf numFmtId="43" fontId="1" fillId="0" borderId="0" applyFont="0" applyFill="0" applyBorder="0" applyAlignment="0" applyProtection="0"/>
    <xf numFmtId="0" fontId="39" fillId="0" borderId="0"/>
    <xf numFmtId="164" fontId="3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40" fillId="0" borderId="0"/>
    <xf numFmtId="167" fontId="3" fillId="0" borderId="0" applyFont="0" applyFill="0" applyBorder="0" applyAlignment="0" applyProtection="0"/>
    <xf numFmtId="0" fontId="22" fillId="8" borderId="45" applyNumberFormat="0" applyAlignment="0" applyProtection="0"/>
    <xf numFmtId="0" fontId="23" fillId="21" borderId="46" applyNumberFormat="0" applyAlignment="0" applyProtection="0"/>
    <xf numFmtId="0" fontId="24" fillId="21" borderId="45" applyNumberFormat="0" applyAlignment="0" applyProtection="0"/>
    <xf numFmtId="0" fontId="28" fillId="0" borderId="47" applyNumberFormat="0" applyFill="0" applyAlignment="0" applyProtection="0"/>
    <xf numFmtId="0" fontId="3" fillId="24" borderId="48" applyNumberFormat="0" applyFont="0" applyAlignment="0" applyProtection="0"/>
    <xf numFmtId="0" fontId="4" fillId="0" borderId="0">
      <alignment horizontal="left" vertical="top" wrapText="1"/>
    </xf>
    <xf numFmtId="0" fontId="37" fillId="0" borderId="0"/>
    <xf numFmtId="164" fontId="5" fillId="0" borderId="0" applyFont="0" applyFill="0" applyBorder="0" applyAlignment="0" applyProtection="0"/>
    <xf numFmtId="0" fontId="41" fillId="0" borderId="0"/>
    <xf numFmtId="0" fontId="42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71" fontId="3" fillId="0" borderId="0" applyFont="0" applyFill="0" applyBorder="0" applyAlignment="0" applyProtection="0"/>
    <xf numFmtId="0" fontId="1" fillId="0" borderId="0"/>
    <xf numFmtId="0" fontId="16" fillId="0" borderId="0"/>
    <xf numFmtId="0" fontId="3" fillId="0" borderId="0"/>
    <xf numFmtId="0" fontId="16" fillId="0" borderId="0"/>
    <xf numFmtId="164" fontId="4" fillId="0" borderId="0" applyFont="0" applyFill="0" applyBorder="0" applyAlignment="0" applyProtection="0"/>
  </cellStyleXfs>
  <cellXfs count="159">
    <xf numFmtId="0" fontId="0" fillId="0" borderId="0" xfId="0"/>
    <xf numFmtId="0" fontId="12" fillId="0" borderId="0" xfId="0" applyFont="1" applyFill="1" applyAlignment="1">
      <alignment vertical="center"/>
    </xf>
    <xf numFmtId="0" fontId="12" fillId="0" borderId="0" xfId="0" applyFont="1"/>
    <xf numFmtId="0" fontId="12" fillId="0" borderId="0" xfId="0" applyFont="1" applyFill="1"/>
    <xf numFmtId="0" fontId="12" fillId="26" borderId="0" xfId="0" applyFont="1" applyFill="1"/>
    <xf numFmtId="168" fontId="6" fillId="26" borderId="5" xfId="1" applyNumberFormat="1" applyFont="1" applyFill="1" applyBorder="1" applyAlignment="1">
      <alignment horizontal="center" vertical="top"/>
    </xf>
    <xf numFmtId="168" fontId="7" fillId="0" borderId="5" xfId="1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168" fontId="7" fillId="0" borderId="2" xfId="1" applyNumberFormat="1" applyFont="1" applyFill="1" applyBorder="1" applyAlignment="1">
      <alignment horizontal="center" vertical="top"/>
    </xf>
    <xf numFmtId="168" fontId="7" fillId="0" borderId="25" xfId="1" applyNumberFormat="1" applyFont="1" applyFill="1" applyBorder="1" applyAlignment="1">
      <alignment horizontal="center" vertical="top"/>
    </xf>
    <xf numFmtId="168" fontId="7" fillId="0" borderId="12" xfId="1" applyNumberFormat="1" applyFont="1" applyFill="1" applyBorder="1" applyAlignment="1">
      <alignment horizontal="center" vertical="top"/>
    </xf>
    <xf numFmtId="168" fontId="6" fillId="26" borderId="25" xfId="1" applyNumberFormat="1" applyFont="1" applyFill="1" applyBorder="1" applyAlignment="1">
      <alignment horizontal="center" vertical="top"/>
    </xf>
    <xf numFmtId="168" fontId="6" fillId="26" borderId="12" xfId="1" applyNumberFormat="1" applyFont="1" applyFill="1" applyBorder="1" applyAlignment="1">
      <alignment horizontal="center" vertical="top"/>
    </xf>
    <xf numFmtId="0" fontId="7" fillId="2" borderId="5" xfId="1" applyNumberFormat="1" applyFont="1" applyFill="1" applyBorder="1" applyAlignment="1">
      <alignment horizontal="center" vertical="top"/>
    </xf>
    <xf numFmtId="168" fontId="6" fillId="26" borderId="2" xfId="1" applyNumberFormat="1" applyFont="1" applyFill="1" applyBorder="1" applyAlignment="1">
      <alignment horizontal="center" vertical="top"/>
    </xf>
    <xf numFmtId="165" fontId="7" fillId="0" borderId="12" xfId="1" applyNumberFormat="1" applyFont="1" applyFill="1" applyBorder="1" applyAlignment="1">
      <alignment horizontal="left" vertical="top" wrapText="1"/>
    </xf>
    <xf numFmtId="165" fontId="7" fillId="2" borderId="12" xfId="1" applyNumberFormat="1" applyFont="1" applyFill="1" applyBorder="1" applyAlignment="1">
      <alignment horizontal="left" vertical="top" wrapText="1"/>
    </xf>
    <xf numFmtId="168" fontId="6" fillId="0" borderId="5" xfId="1" applyNumberFormat="1" applyFont="1" applyFill="1" applyBorder="1" applyAlignment="1">
      <alignment horizontal="center" vertical="top"/>
    </xf>
    <xf numFmtId="168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168" fontId="7" fillId="0" borderId="37" xfId="1" applyNumberFormat="1" applyFont="1" applyFill="1" applyBorder="1" applyAlignment="1">
      <alignment horizontal="center" vertical="top"/>
    </xf>
    <xf numFmtId="168" fontId="6" fillId="26" borderId="37" xfId="1" applyNumberFormat="1" applyFont="1" applyFill="1" applyBorder="1" applyAlignment="1">
      <alignment horizontal="center" vertical="top"/>
    </xf>
    <xf numFmtId="168" fontId="6" fillId="25" borderId="25" xfId="1" applyNumberFormat="1" applyFont="1" applyFill="1" applyBorder="1" applyAlignment="1">
      <alignment horizontal="center" vertical="center"/>
    </xf>
    <xf numFmtId="168" fontId="7" fillId="2" borderId="25" xfId="1" applyNumberFormat="1" applyFont="1" applyFill="1" applyBorder="1" applyAlignment="1">
      <alignment horizontal="center" vertical="top"/>
    </xf>
    <xf numFmtId="168" fontId="13" fillId="0" borderId="0" xfId="0" applyNumberFormat="1" applyFont="1" applyAlignment="1">
      <alignment horizontal="center" vertical="top"/>
    </xf>
    <xf numFmtId="168" fontId="7" fillId="0" borderId="12" xfId="1" applyNumberFormat="1" applyFont="1" applyFill="1" applyBorder="1" applyAlignment="1">
      <alignment horizontal="center" vertical="center"/>
    </xf>
    <xf numFmtId="168" fontId="7" fillId="0" borderId="25" xfId="1" applyNumberFormat="1" applyFont="1" applyFill="1" applyBorder="1" applyAlignment="1">
      <alignment horizontal="center" vertical="center"/>
    </xf>
    <xf numFmtId="168" fontId="7" fillId="0" borderId="3" xfId="1" applyNumberFormat="1" applyFont="1" applyFill="1" applyBorder="1" applyAlignment="1">
      <alignment horizontal="center" vertical="center"/>
    </xf>
    <xf numFmtId="168" fontId="13" fillId="0" borderId="0" xfId="0" applyNumberFormat="1" applyFont="1"/>
    <xf numFmtId="0" fontId="12" fillId="0" borderId="0" xfId="0" applyFont="1" applyFill="1" applyAlignment="1">
      <alignment vertical="top"/>
    </xf>
    <xf numFmtId="0" fontId="12" fillId="26" borderId="0" xfId="0" applyFont="1" applyFill="1" applyAlignment="1">
      <alignment vertical="top"/>
    </xf>
    <xf numFmtId="0" fontId="12" fillId="0" borderId="0" xfId="0" applyFont="1" applyAlignment="1"/>
    <xf numFmtId="1" fontId="6" fillId="26" borderId="15" xfId="1" applyNumberFormat="1" applyFont="1" applyFill="1" applyBorder="1" applyAlignment="1">
      <alignment vertical="top"/>
    </xf>
    <xf numFmtId="1" fontId="7" fillId="2" borderId="16" xfId="1" applyNumberFormat="1" applyFont="1" applyFill="1" applyBorder="1" applyAlignment="1">
      <alignment vertical="top"/>
    </xf>
    <xf numFmtId="1" fontId="7" fillId="2" borderId="6" xfId="1" applyNumberFormat="1" applyFont="1" applyFill="1" applyBorder="1" applyAlignment="1">
      <alignment horizontal="center" vertical="top"/>
    </xf>
    <xf numFmtId="1" fontId="7" fillId="2" borderId="41" xfId="1" applyNumberFormat="1" applyFont="1" applyFill="1" applyBorder="1" applyAlignment="1">
      <alignment vertical="top"/>
    </xf>
    <xf numFmtId="169" fontId="7" fillId="2" borderId="5" xfId="1" applyNumberFormat="1" applyFont="1" applyFill="1" applyBorder="1" applyAlignment="1">
      <alignment horizontal="center" vertical="top"/>
    </xf>
    <xf numFmtId="1" fontId="7" fillId="2" borderId="15" xfId="1" applyNumberFormat="1" applyFont="1" applyFill="1" applyBorder="1" applyAlignment="1">
      <alignment vertical="top"/>
    </xf>
    <xf numFmtId="1" fontId="7" fillId="2" borderId="2" xfId="1" applyNumberFormat="1" applyFont="1" applyFill="1" applyBorder="1" applyAlignment="1">
      <alignment vertical="center"/>
    </xf>
    <xf numFmtId="1" fontId="7" fillId="2" borderId="5" xfId="1" applyNumberFormat="1" applyFont="1" applyFill="1" applyBorder="1" applyAlignment="1">
      <alignment horizontal="center" vertical="center"/>
    </xf>
    <xf numFmtId="0" fontId="7" fillId="2" borderId="5" xfId="1" applyNumberFormat="1" applyFont="1" applyFill="1" applyBorder="1" applyAlignment="1">
      <alignment horizontal="center" vertical="center"/>
    </xf>
    <xf numFmtId="165" fontId="7" fillId="2" borderId="12" xfId="1" applyNumberFormat="1" applyFont="1" applyFill="1" applyBorder="1" applyAlignment="1">
      <alignment horizontal="left" vertical="center" wrapText="1"/>
    </xf>
    <xf numFmtId="165" fontId="7" fillId="0" borderId="37" xfId="1" applyNumberFormat="1" applyFont="1" applyFill="1" applyBorder="1" applyAlignment="1">
      <alignment horizontal="left" vertical="top" wrapText="1"/>
    </xf>
    <xf numFmtId="165" fontId="6" fillId="25" borderId="37" xfId="1" applyNumberFormat="1" applyFont="1" applyFill="1" applyBorder="1" applyAlignment="1">
      <alignment horizontal="left" vertical="center" wrapText="1"/>
    </xf>
    <xf numFmtId="1" fontId="6" fillId="26" borderId="16" xfId="1" applyNumberFormat="1" applyFont="1" applyFill="1" applyBorder="1" applyAlignment="1">
      <alignment horizontal="center" vertical="top"/>
    </xf>
    <xf numFmtId="169" fontId="7" fillId="2" borderId="52" xfId="1" applyNumberFormat="1" applyFont="1" applyFill="1" applyBorder="1" applyAlignment="1">
      <alignment horizontal="center" vertical="top"/>
    </xf>
    <xf numFmtId="165" fontId="7" fillId="2" borderId="40" xfId="1" applyNumberFormat="1" applyFont="1" applyFill="1" applyBorder="1" applyAlignment="1">
      <alignment horizontal="left" vertical="top" wrapText="1"/>
    </xf>
    <xf numFmtId="168" fontId="7" fillId="0" borderId="20" xfId="1" applyNumberFormat="1" applyFont="1" applyFill="1" applyBorder="1" applyAlignment="1">
      <alignment horizontal="center" vertical="center"/>
    </xf>
    <xf numFmtId="168" fontId="7" fillId="0" borderId="20" xfId="1" applyNumberFormat="1" applyFont="1" applyFill="1" applyBorder="1" applyAlignment="1">
      <alignment horizontal="center" vertical="top"/>
    </xf>
    <xf numFmtId="0" fontId="10" fillId="0" borderId="0" xfId="0" applyFont="1" applyAlignment="1">
      <alignment vertical="top" wrapText="1"/>
    </xf>
    <xf numFmtId="168" fontId="6" fillId="26" borderId="20" xfId="1" applyNumberFormat="1" applyFont="1" applyFill="1" applyBorder="1" applyAlignment="1">
      <alignment horizontal="center" vertical="top"/>
    </xf>
    <xf numFmtId="0" fontId="44" fillId="0" borderId="0" xfId="0" applyFont="1" applyAlignment="1">
      <alignment vertical="center" wrapText="1"/>
    </xf>
    <xf numFmtId="168" fontId="7" fillId="0" borderId="52" xfId="1" applyNumberFormat="1" applyFont="1" applyFill="1" applyBorder="1" applyAlignment="1">
      <alignment horizontal="center" vertical="top"/>
    </xf>
    <xf numFmtId="0" fontId="6" fillId="0" borderId="56" xfId="2" quotePrefix="1" applyNumberFormat="1" applyFont="1" applyFill="1" applyBorder="1" applyAlignment="1">
      <alignment vertical="center" wrapText="1"/>
    </xf>
    <xf numFmtId="168" fontId="6" fillId="0" borderId="50" xfId="1" applyNumberFormat="1" applyFont="1" applyFill="1" applyBorder="1" applyAlignment="1">
      <alignment horizontal="center" vertical="top"/>
    </xf>
    <xf numFmtId="49" fontId="6" fillId="2" borderId="1" xfId="1" applyNumberFormat="1" applyFont="1" applyFill="1" applyBorder="1" applyAlignment="1">
      <alignment horizontal="center" vertical="center"/>
    </xf>
    <xf numFmtId="49" fontId="6" fillId="2" borderId="10" xfId="1" applyNumberFormat="1" applyFont="1" applyFill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168" fontId="6" fillId="0" borderId="56" xfId="1" applyNumberFormat="1" applyFont="1" applyFill="1" applyBorder="1" applyAlignment="1">
      <alignment horizontal="center" vertical="top"/>
    </xf>
    <xf numFmtId="0" fontId="13" fillId="0" borderId="0" xfId="0" applyFont="1" applyFill="1"/>
    <xf numFmtId="0" fontId="13" fillId="26" borderId="0" xfId="0" applyFont="1" applyFill="1"/>
    <xf numFmtId="1" fontId="7" fillId="0" borderId="6" xfId="1" applyNumberFormat="1" applyFont="1" applyFill="1" applyBorder="1" applyAlignment="1">
      <alignment horizontal="center" vertical="top"/>
    </xf>
    <xf numFmtId="0" fontId="7" fillId="0" borderId="5" xfId="1" applyNumberFormat="1" applyFont="1" applyFill="1" applyBorder="1" applyAlignment="1">
      <alignment horizontal="center" vertical="top"/>
    </xf>
    <xf numFmtId="1" fontId="7" fillId="0" borderId="8" xfId="1" applyNumberFormat="1" applyFont="1" applyFill="1" applyBorder="1" applyAlignment="1">
      <alignment vertical="top"/>
    </xf>
    <xf numFmtId="165" fontId="8" fillId="2" borderId="54" xfId="1" applyNumberFormat="1" applyFont="1" applyFill="1" applyBorder="1" applyAlignment="1">
      <alignment horizontal="left" vertical="top" wrapText="1"/>
    </xf>
    <xf numFmtId="165" fontId="7" fillId="2" borderId="36" xfId="1" applyNumberFormat="1" applyFont="1" applyFill="1" applyBorder="1" applyAlignment="1">
      <alignment horizontal="left" vertical="top" wrapText="1"/>
    </xf>
    <xf numFmtId="0" fontId="7" fillId="0" borderId="52" xfId="1" applyNumberFormat="1" applyFont="1" applyFill="1" applyBorder="1" applyAlignment="1">
      <alignment horizontal="center" vertical="top"/>
    </xf>
    <xf numFmtId="165" fontId="7" fillId="2" borderId="37" xfId="1" applyNumberFormat="1" applyFont="1" applyFill="1" applyBorder="1" applyAlignment="1">
      <alignment horizontal="left" vertical="top" wrapText="1"/>
    </xf>
    <xf numFmtId="1" fontId="7" fillId="0" borderId="49" xfId="1" applyNumberFormat="1" applyFont="1" applyFill="1" applyBorder="1" applyAlignment="1">
      <alignment horizontal="center" vertical="top"/>
    </xf>
    <xf numFmtId="0" fontId="7" fillId="0" borderId="49" xfId="1" applyNumberFormat="1" applyFont="1" applyFill="1" applyBorder="1" applyAlignment="1">
      <alignment horizontal="center" vertical="top"/>
    </xf>
    <xf numFmtId="0" fontId="7" fillId="0" borderId="37" xfId="0" applyFont="1" applyBorder="1" applyAlignment="1">
      <alignment vertical="top" wrapText="1"/>
    </xf>
    <xf numFmtId="1" fontId="7" fillId="0" borderId="9" xfId="1" applyNumberFormat="1" applyFont="1" applyFill="1" applyBorder="1" applyAlignment="1">
      <alignment vertical="top"/>
    </xf>
    <xf numFmtId="1" fontId="7" fillId="0" borderId="17" xfId="1" applyNumberFormat="1" applyFont="1" applyFill="1" applyBorder="1" applyAlignment="1">
      <alignment horizontal="center" vertical="top"/>
    </xf>
    <xf numFmtId="0" fontId="7" fillId="0" borderId="17" xfId="1" applyNumberFormat="1" applyFont="1" applyFill="1" applyBorder="1" applyAlignment="1">
      <alignment horizontal="center" vertical="top"/>
    </xf>
    <xf numFmtId="165" fontId="7" fillId="2" borderId="56" xfId="1" applyNumberFormat="1" applyFont="1" applyFill="1" applyBorder="1" applyAlignment="1">
      <alignment horizontal="left" vertical="top" wrapText="1"/>
    </xf>
    <xf numFmtId="1" fontId="7" fillId="2" borderId="5" xfId="1" applyNumberFormat="1" applyFont="1" applyFill="1" applyBorder="1" applyAlignment="1">
      <alignment horizontal="center" vertical="top"/>
    </xf>
    <xf numFmtId="1" fontId="7" fillId="2" borderId="14" xfId="1" applyNumberFormat="1" applyFont="1" applyFill="1" applyBorder="1" applyAlignment="1">
      <alignment horizontal="center" vertical="top"/>
    </xf>
    <xf numFmtId="0" fontId="7" fillId="2" borderId="14" xfId="1" applyNumberFormat="1" applyFont="1" applyFill="1" applyBorder="1" applyAlignment="1">
      <alignment horizontal="center" vertical="top"/>
    </xf>
    <xf numFmtId="168" fontId="7" fillId="2" borderId="43" xfId="1" applyNumberFormat="1" applyFont="1" applyFill="1" applyBorder="1" applyAlignment="1">
      <alignment horizontal="center" vertical="top"/>
    </xf>
    <xf numFmtId="168" fontId="7" fillId="0" borderId="44" xfId="1" applyNumberFormat="1" applyFont="1" applyFill="1" applyBorder="1" applyAlignment="1">
      <alignment horizontal="center" vertical="top"/>
    </xf>
    <xf numFmtId="168" fontId="7" fillId="0" borderId="4" xfId="1" applyNumberFormat="1" applyFont="1" applyFill="1" applyBorder="1" applyAlignment="1">
      <alignment horizontal="center" vertical="top"/>
    </xf>
    <xf numFmtId="168" fontId="7" fillId="0" borderId="14" xfId="1" applyNumberFormat="1" applyFont="1" applyFill="1" applyBorder="1" applyAlignment="1">
      <alignment horizontal="center" vertical="top"/>
    </xf>
    <xf numFmtId="168" fontId="7" fillId="0" borderId="13" xfId="1" applyNumberFormat="1" applyFont="1" applyFill="1" applyBorder="1" applyAlignment="1">
      <alignment horizontal="center" vertical="top"/>
    </xf>
    <xf numFmtId="1" fontId="7" fillId="2" borderId="57" xfId="1" applyNumberFormat="1" applyFont="1" applyFill="1" applyBorder="1" applyAlignment="1">
      <alignment horizontal="center" vertical="top"/>
    </xf>
    <xf numFmtId="1" fontId="7" fillId="0" borderId="57" xfId="1" applyNumberFormat="1" applyFont="1" applyFill="1" applyBorder="1" applyAlignment="1">
      <alignment horizontal="center" vertical="top"/>
    </xf>
    <xf numFmtId="0" fontId="7" fillId="0" borderId="57" xfId="1" applyNumberFormat="1" applyFont="1" applyFill="1" applyBorder="1" applyAlignment="1">
      <alignment horizontal="center" vertical="top"/>
    </xf>
    <xf numFmtId="168" fontId="7" fillId="0" borderId="51" xfId="1" applyNumberFormat="1" applyFont="1" applyFill="1" applyBorder="1" applyAlignment="1">
      <alignment horizontal="center" vertical="top"/>
    </xf>
    <xf numFmtId="168" fontId="7" fillId="0" borderId="50" xfId="1" applyNumberFormat="1" applyFont="1" applyFill="1" applyBorder="1" applyAlignment="1">
      <alignment horizontal="center" vertical="top"/>
    </xf>
    <xf numFmtId="168" fontId="7" fillId="0" borderId="56" xfId="1" applyNumberFormat="1" applyFont="1" applyFill="1" applyBorder="1" applyAlignment="1">
      <alignment horizontal="center" vertical="top"/>
    </xf>
    <xf numFmtId="0" fontId="7" fillId="0" borderId="9" xfId="1" applyNumberFormat="1" applyFont="1" applyFill="1" applyBorder="1" applyAlignment="1">
      <alignment horizontal="center" vertical="top"/>
    </xf>
    <xf numFmtId="168" fontId="12" fillId="0" borderId="0" xfId="0" applyNumberFormat="1" applyFont="1" applyFill="1" applyAlignment="1">
      <alignment vertical="top"/>
    </xf>
    <xf numFmtId="168" fontId="7" fillId="2" borderId="39" xfId="1" applyNumberFormat="1" applyFont="1" applyFill="1" applyBorder="1" applyAlignment="1">
      <alignment horizontal="center" vertical="top"/>
    </xf>
    <xf numFmtId="168" fontId="7" fillId="2" borderId="50" xfId="1" applyNumberFormat="1" applyFont="1" applyFill="1" applyBorder="1" applyAlignment="1">
      <alignment horizontal="center" vertical="top"/>
    </xf>
    <xf numFmtId="168" fontId="7" fillId="2" borderId="25" xfId="1" applyNumberFormat="1" applyFont="1" applyFill="1" applyBorder="1" applyAlignment="1">
      <alignment horizontal="center" vertical="center"/>
    </xf>
    <xf numFmtId="168" fontId="6" fillId="25" borderId="5" xfId="1" applyNumberFormat="1" applyFont="1" applyFill="1" applyBorder="1" applyAlignment="1">
      <alignment horizontal="center" vertical="center"/>
    </xf>
    <xf numFmtId="168" fontId="6" fillId="25" borderId="37" xfId="1" applyNumberFormat="1" applyFont="1" applyFill="1" applyBorder="1" applyAlignment="1">
      <alignment horizontal="center" vertical="center"/>
    </xf>
    <xf numFmtId="165" fontId="7" fillId="2" borderId="5" xfId="1" applyNumberFormat="1" applyFont="1" applyFill="1" applyBorder="1" applyAlignment="1">
      <alignment horizontal="left" vertical="top" wrapText="1"/>
    </xf>
    <xf numFmtId="1" fontId="6" fillId="26" borderId="16" xfId="1" applyNumberFormat="1" applyFont="1" applyFill="1" applyBorder="1" applyAlignment="1">
      <alignment vertical="top"/>
    </xf>
    <xf numFmtId="1" fontId="7" fillId="2" borderId="52" xfId="1" applyNumberFormat="1" applyFont="1" applyFill="1" applyBorder="1" applyAlignment="1">
      <alignment vertical="top"/>
    </xf>
    <xf numFmtId="1" fontId="7" fillId="2" borderId="8" xfId="1" applyNumberFormat="1" applyFont="1" applyFill="1" applyBorder="1" applyAlignment="1">
      <alignment vertical="top"/>
    </xf>
    <xf numFmtId="1" fontId="7" fillId="2" borderId="9" xfId="1" applyNumberFormat="1" applyFont="1" applyFill="1" applyBorder="1" applyAlignment="1">
      <alignment vertical="top"/>
    </xf>
    <xf numFmtId="168" fontId="7" fillId="0" borderId="39" xfId="1" applyNumberFormat="1" applyFont="1" applyFill="1" applyBorder="1" applyAlignment="1">
      <alignment horizontal="center" vertical="top"/>
    </xf>
    <xf numFmtId="168" fontId="7" fillId="0" borderId="35" xfId="1" applyNumberFormat="1" applyFont="1" applyFill="1" applyBorder="1" applyAlignment="1">
      <alignment horizontal="center" vertical="top"/>
    </xf>
    <xf numFmtId="168" fontId="7" fillId="0" borderId="15" xfId="1" applyNumberFormat="1" applyFont="1" applyFill="1" applyBorder="1" applyAlignment="1">
      <alignment horizontal="center" vertical="top"/>
    </xf>
    <xf numFmtId="168" fontId="7" fillId="0" borderId="9" xfId="1" applyNumberFormat="1" applyFont="1" applyFill="1" applyBorder="1" applyAlignment="1">
      <alignment horizontal="center" vertical="top"/>
    </xf>
    <xf numFmtId="168" fontId="7" fillId="0" borderId="36" xfId="1" applyNumberFormat="1" applyFont="1" applyFill="1" applyBorder="1" applyAlignment="1">
      <alignment horizontal="center" vertical="top"/>
    </xf>
    <xf numFmtId="168" fontId="13" fillId="0" borderId="0" xfId="0" applyNumberFormat="1" applyFont="1" applyFill="1"/>
    <xf numFmtId="168" fontId="12" fillId="0" borderId="0" xfId="0" applyNumberFormat="1" applyFont="1" applyBorder="1" applyAlignment="1">
      <alignment horizontal="center" vertical="top" wrapText="1"/>
    </xf>
    <xf numFmtId="168" fontId="10" fillId="2" borderId="0" xfId="1" applyNumberFormat="1" applyFont="1" applyFill="1" applyBorder="1" applyAlignment="1">
      <alignment horizontal="center" vertical="top" wrapText="1"/>
    </xf>
    <xf numFmtId="2" fontId="12" fillId="0" borderId="0" xfId="0" applyNumberFormat="1" applyFont="1" applyFill="1" applyAlignment="1">
      <alignment vertical="top"/>
    </xf>
    <xf numFmtId="166" fontId="12" fillId="0" borderId="0" xfId="0" applyNumberFormat="1" applyFont="1" applyFill="1"/>
    <xf numFmtId="168" fontId="6" fillId="25" borderId="12" xfId="1" applyNumberFormat="1" applyFont="1" applyFill="1" applyBorder="1" applyAlignment="1">
      <alignment horizontal="center" vertical="center"/>
    </xf>
    <xf numFmtId="168" fontId="6" fillId="0" borderId="58" xfId="1" applyNumberFormat="1" applyFont="1" applyFill="1" applyBorder="1" applyAlignment="1">
      <alignment horizontal="center" vertical="top"/>
    </xf>
    <xf numFmtId="168" fontId="7" fillId="0" borderId="7" xfId="1" applyNumberFormat="1" applyFont="1" applyFill="1" applyBorder="1" applyAlignment="1">
      <alignment horizontal="center" vertical="top"/>
    </xf>
    <xf numFmtId="168" fontId="7" fillId="0" borderId="58" xfId="1" applyNumberFormat="1" applyFont="1" applyFill="1" applyBorder="1" applyAlignment="1">
      <alignment horizontal="center" vertical="top"/>
    </xf>
    <xf numFmtId="165" fontId="7" fillId="0" borderId="13" xfId="1" applyNumberFormat="1" applyFont="1" applyFill="1" applyBorder="1" applyAlignment="1">
      <alignment vertical="top" wrapText="1"/>
    </xf>
    <xf numFmtId="1" fontId="6" fillId="26" borderId="7" xfId="1" applyNumberFormat="1" applyFont="1" applyFill="1" applyBorder="1" applyAlignment="1">
      <alignment vertical="top"/>
    </xf>
    <xf numFmtId="1" fontId="7" fillId="2" borderId="7" xfId="1" applyNumberFormat="1" applyFont="1" applyFill="1" applyBorder="1" applyAlignment="1">
      <alignment vertical="top"/>
    </xf>
    <xf numFmtId="1" fontId="7" fillId="2" borderId="17" xfId="1" applyNumberFormat="1" applyFont="1" applyFill="1" applyBorder="1" applyAlignment="1">
      <alignment horizontal="center" vertical="top"/>
    </xf>
    <xf numFmtId="169" fontId="7" fillId="2" borderId="9" xfId="1" applyNumberFormat="1" applyFont="1" applyFill="1" applyBorder="1" applyAlignment="1">
      <alignment horizontal="center" vertical="top"/>
    </xf>
    <xf numFmtId="0" fontId="7" fillId="0" borderId="6" xfId="1" applyNumberFormat="1" applyFont="1" applyFill="1" applyBorder="1" applyAlignment="1">
      <alignment horizontal="center" vertical="top"/>
    </xf>
    <xf numFmtId="1" fontId="6" fillId="26" borderId="41" xfId="1" applyNumberFormat="1" applyFont="1" applyFill="1" applyBorder="1" applyAlignment="1">
      <alignment vertical="top"/>
    </xf>
    <xf numFmtId="1" fontId="7" fillId="0" borderId="52" xfId="1" applyNumberFormat="1" applyFont="1" applyFill="1" applyBorder="1" applyAlignment="1">
      <alignment vertical="top"/>
    </xf>
    <xf numFmtId="168" fontId="12" fillId="0" borderId="0" xfId="0" applyNumberFormat="1" applyFont="1" applyBorder="1" applyAlignment="1">
      <alignment horizontal="center" vertical="top" wrapText="1"/>
    </xf>
    <xf numFmtId="168" fontId="6" fillId="2" borderId="21" xfId="1" applyNumberFormat="1" applyFont="1" applyFill="1" applyBorder="1" applyAlignment="1">
      <alignment horizontal="center" vertical="top" wrapText="1"/>
    </xf>
    <xf numFmtId="168" fontId="6" fillId="2" borderId="18" xfId="1" applyNumberFormat="1" applyFont="1" applyFill="1" applyBorder="1" applyAlignment="1">
      <alignment horizontal="center" vertical="top"/>
    </xf>
    <xf numFmtId="168" fontId="6" fillId="2" borderId="22" xfId="1" applyNumberFormat="1" applyFont="1" applyFill="1" applyBorder="1" applyAlignment="1">
      <alignment horizontal="center" vertical="top"/>
    </xf>
    <xf numFmtId="168" fontId="10" fillId="2" borderId="0" xfId="1" applyNumberFormat="1" applyFont="1" applyFill="1" applyBorder="1" applyAlignment="1">
      <alignment horizontal="center" vertical="top" wrapText="1"/>
    </xf>
    <xf numFmtId="168" fontId="6" fillId="2" borderId="19" xfId="1" applyNumberFormat="1" applyFont="1" applyFill="1" applyBorder="1" applyAlignment="1">
      <alignment horizontal="center" vertical="center" wrapText="1"/>
    </xf>
    <xf numFmtId="168" fontId="6" fillId="2" borderId="20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top" wrapText="1"/>
    </xf>
    <xf numFmtId="165" fontId="6" fillId="2" borderId="10" xfId="1" applyNumberFormat="1" applyFont="1" applyFill="1" applyBorder="1" applyAlignment="1">
      <alignment horizontal="center" vertical="top" wrapText="1"/>
    </xf>
    <xf numFmtId="165" fontId="6" fillId="2" borderId="2" xfId="1" applyNumberFormat="1" applyFont="1" applyFill="1" applyBorder="1" applyAlignment="1">
      <alignment horizontal="center" vertical="top" wrapText="1"/>
    </xf>
    <xf numFmtId="165" fontId="6" fillId="2" borderId="5" xfId="1" applyNumberFormat="1" applyFont="1" applyFill="1" applyBorder="1" applyAlignment="1">
      <alignment horizontal="center" vertical="top" wrapText="1"/>
    </xf>
    <xf numFmtId="165" fontId="6" fillId="2" borderId="23" xfId="1" applyNumberFormat="1" applyFont="1" applyFill="1" applyBorder="1" applyAlignment="1">
      <alignment horizontal="center" vertical="top" wrapText="1"/>
    </xf>
    <xf numFmtId="165" fontId="6" fillId="2" borderId="36" xfId="1" applyNumberFormat="1" applyFont="1" applyFill="1" applyBorder="1" applyAlignment="1">
      <alignment horizontal="center" vertical="top" wrapText="1"/>
    </xf>
    <xf numFmtId="1" fontId="7" fillId="2" borderId="2" xfId="1" applyNumberFormat="1" applyFont="1" applyFill="1" applyBorder="1" applyAlignment="1">
      <alignment vertical="top"/>
    </xf>
    <xf numFmtId="0" fontId="13" fillId="0" borderId="4" xfId="0" applyFont="1" applyBorder="1" applyAlignment="1"/>
    <xf numFmtId="165" fontId="6" fillId="26" borderId="3" xfId="1" applyNumberFormat="1" applyFont="1" applyFill="1" applyBorder="1" applyAlignment="1">
      <alignment horizontal="left" vertical="top" wrapText="1"/>
    </xf>
    <xf numFmtId="165" fontId="6" fillId="26" borderId="42" xfId="1" applyNumberFormat="1" applyFont="1" applyFill="1" applyBorder="1" applyAlignment="1">
      <alignment horizontal="left" vertical="top" wrapText="1"/>
    </xf>
    <xf numFmtId="165" fontId="6" fillId="26" borderId="37" xfId="1" applyNumberFormat="1" applyFont="1" applyFill="1" applyBorder="1" applyAlignment="1">
      <alignment horizontal="left" vertical="top" wrapText="1"/>
    </xf>
    <xf numFmtId="0" fontId="44" fillId="0" borderId="0" xfId="0" applyFont="1" applyAlignment="1">
      <alignment horizontal="center" vertical="center"/>
    </xf>
    <xf numFmtId="165" fontId="6" fillId="26" borderId="5" xfId="1" applyNumberFormat="1" applyFont="1" applyFill="1" applyBorder="1" applyAlignment="1">
      <alignment horizontal="left" vertical="top" wrapText="1"/>
    </xf>
    <xf numFmtId="165" fontId="6" fillId="26" borderId="12" xfId="1" applyNumberFormat="1" applyFont="1" applyFill="1" applyBorder="1" applyAlignment="1">
      <alignment horizontal="left" vertical="top" wrapText="1"/>
    </xf>
    <xf numFmtId="168" fontId="6" fillId="2" borderId="38" xfId="1" applyNumberFormat="1" applyFont="1" applyFill="1" applyBorder="1" applyAlignment="1">
      <alignment horizontal="center" vertical="center" wrapText="1"/>
    </xf>
    <xf numFmtId="168" fontId="6" fillId="2" borderId="25" xfId="1" applyNumberFormat="1" applyFont="1" applyFill="1" applyBorder="1" applyAlignment="1">
      <alignment horizontal="center" vertical="center" wrapText="1"/>
    </xf>
    <xf numFmtId="165" fontId="6" fillId="2" borderId="55" xfId="1" applyNumberFormat="1" applyFont="1" applyFill="1" applyBorder="1" applyAlignment="1">
      <alignment horizontal="center" vertical="center" textRotation="90" wrapText="1"/>
    </xf>
    <xf numFmtId="165" fontId="6" fillId="2" borderId="57" xfId="1" applyNumberFormat="1" applyFont="1" applyFill="1" applyBorder="1" applyAlignment="1">
      <alignment horizontal="center" vertical="center" textRotation="90" wrapText="1"/>
    </xf>
    <xf numFmtId="165" fontId="6" fillId="2" borderId="53" xfId="1" applyNumberFormat="1" applyFont="1" applyFill="1" applyBorder="1" applyAlignment="1">
      <alignment horizontal="center" vertical="center" textRotation="90" wrapText="1"/>
    </xf>
    <xf numFmtId="165" fontId="6" fillId="2" borderId="49" xfId="1" applyNumberFormat="1" applyFont="1" applyFill="1" applyBorder="1" applyAlignment="1">
      <alignment horizontal="center" vertical="center" textRotation="90" wrapText="1"/>
    </xf>
    <xf numFmtId="165" fontId="6" fillId="2" borderId="24" xfId="1" applyNumberFormat="1" applyFont="1" applyFill="1" applyBorder="1" applyAlignment="1">
      <alignment horizontal="center" vertical="center" textRotation="90" wrapText="1"/>
    </xf>
    <xf numFmtId="165" fontId="6" fillId="2" borderId="17" xfId="1" applyNumberFormat="1" applyFont="1" applyFill="1" applyBorder="1" applyAlignment="1">
      <alignment horizontal="center" vertical="center" textRotation="90" wrapText="1"/>
    </xf>
    <xf numFmtId="0" fontId="44" fillId="0" borderId="0" xfId="0" applyFont="1" applyAlignment="1">
      <alignment horizontal="center" vertical="center" wrapText="1"/>
    </xf>
    <xf numFmtId="165" fontId="6" fillId="2" borderId="41" xfId="1" applyNumberFormat="1" applyFont="1" applyFill="1" applyBorder="1" applyAlignment="1">
      <alignment horizontal="center" vertical="center" textRotation="90" wrapText="1"/>
    </xf>
    <xf numFmtId="165" fontId="6" fillId="2" borderId="16" xfId="1" applyNumberFormat="1" applyFont="1" applyFill="1" applyBorder="1" applyAlignment="1">
      <alignment horizontal="center" vertical="center" textRotation="90" wrapText="1"/>
    </xf>
    <xf numFmtId="165" fontId="6" fillId="2" borderId="15" xfId="1" applyNumberFormat="1" applyFont="1" applyFill="1" applyBorder="1" applyAlignment="1">
      <alignment horizontal="center" vertical="center" textRotation="90" wrapText="1"/>
    </xf>
  </cellXfs>
  <cellStyles count="147">
    <cellStyle name="20% - Акцент1" xfId="15"/>
    <cellStyle name="20% - Акцент2" xfId="16"/>
    <cellStyle name="20% - Акцент3" xfId="17"/>
    <cellStyle name="20% - Акцент4" xfId="18"/>
    <cellStyle name="20% - Акцент5" xfId="19"/>
    <cellStyle name="20% - Акцент6" xfId="20"/>
    <cellStyle name="40% - Акцент1" xfId="21"/>
    <cellStyle name="40% - Акцент2" xfId="22"/>
    <cellStyle name="40% - Акцент3" xfId="23"/>
    <cellStyle name="40% - Акцент4" xfId="24"/>
    <cellStyle name="40% - Акцент5" xfId="25"/>
    <cellStyle name="40% - Акцент6" xfId="26"/>
    <cellStyle name="60% - Акцент1" xfId="27"/>
    <cellStyle name="60% - Акцент2" xfId="28"/>
    <cellStyle name="60% - Акцент3" xfId="29"/>
    <cellStyle name="60% - Акцент4" xfId="30"/>
    <cellStyle name="60% - Акцент5" xfId="31"/>
    <cellStyle name="60% - Акцент6" xfId="32"/>
    <cellStyle name="Comma" xfId="1" builtinId="3"/>
    <cellStyle name="Comma 10" xfId="33"/>
    <cellStyle name="Comma 11" xfId="110"/>
    <cellStyle name="Comma 11 2" xfId="138"/>
    <cellStyle name="Comma 12" xfId="141"/>
    <cellStyle name="Comma 13" xfId="108"/>
    <cellStyle name="Comma 14" xfId="146"/>
    <cellStyle name="Comma 2" xfId="4"/>
    <cellStyle name="Comma 2 2" xfId="34"/>
    <cellStyle name="Comma 2 2 2" xfId="129"/>
    <cellStyle name="Comma 2 3" xfId="35"/>
    <cellStyle name="Comma 2 4" xfId="36"/>
    <cellStyle name="Comma 2 5" xfId="121"/>
    <cellStyle name="Comma 3" xfId="37"/>
    <cellStyle name="Comma 3 2" xfId="38"/>
    <cellStyle name="Comma 3 2 2" xfId="111"/>
    <cellStyle name="Comma 3 3" xfId="39"/>
    <cellStyle name="Comma 4" xfId="40"/>
    <cellStyle name="Comma 5" xfId="41"/>
    <cellStyle name="Comma 6" xfId="42"/>
    <cellStyle name="Comma 6 2" xfId="43"/>
    <cellStyle name="Comma 6 2 2" xfId="112"/>
    <cellStyle name="Comma 6 3" xfId="113"/>
    <cellStyle name="Comma 7" xfId="44"/>
    <cellStyle name="Comma 7 2" xfId="45"/>
    <cellStyle name="Comma 7 2 2" xfId="114"/>
    <cellStyle name="Comma 7 3" xfId="11"/>
    <cellStyle name="Comma 8" xfId="46"/>
    <cellStyle name="Comma 9" xfId="47"/>
    <cellStyle name="Hyperlink 2" xfId="14"/>
    <cellStyle name="Hyperlink 3" xfId="13"/>
    <cellStyle name="Normal" xfId="0" builtinId="0"/>
    <cellStyle name="Normal 10" xfId="48"/>
    <cellStyle name="Normal 11" xfId="49"/>
    <cellStyle name="Normal 12" xfId="50"/>
    <cellStyle name="Normal 12 2" xfId="100"/>
    <cellStyle name="Normal 13" xfId="51"/>
    <cellStyle name="Normal 14" xfId="107"/>
    <cellStyle name="Normal 14 2" xfId="136"/>
    <cellStyle name="Normal 15" xfId="109"/>
    <cellStyle name="Normal 15 2" xfId="137"/>
    <cellStyle name="Normal 16" xfId="120"/>
    <cellStyle name="Normal 16 2" xfId="139"/>
    <cellStyle name="Normal 17" xfId="131"/>
    <cellStyle name="Normal 17 2" xfId="140"/>
    <cellStyle name="Normal 18" xfId="132"/>
    <cellStyle name="Normal 19" xfId="133"/>
    <cellStyle name="Normal 2" xfId="2"/>
    <cellStyle name="Normal 2 2" xfId="5"/>
    <cellStyle name="Normal 2 2 2" xfId="102"/>
    <cellStyle name="Normal 2 3" xfId="52"/>
    <cellStyle name="Normal 2 3 2" xfId="115"/>
    <cellStyle name="Normal 2 4" xfId="101"/>
    <cellStyle name="Normal 2 5" xfId="130"/>
    <cellStyle name="Normal 2 6" xfId="142"/>
    <cellStyle name="Normal 2_Gorcuxum ashxatakazm" xfId="53"/>
    <cellStyle name="Normal 20" xfId="134"/>
    <cellStyle name="Normal 21" xfId="135"/>
    <cellStyle name="Normal 3" xfId="3"/>
    <cellStyle name="Normal 3 2" xfId="54"/>
    <cellStyle name="Normal 3 2 2" xfId="106"/>
    <cellStyle name="Normal 3 2 3" xfId="143"/>
    <cellStyle name="Normal 3 3" xfId="55"/>
    <cellStyle name="Normal 3 3 2" xfId="128"/>
    <cellStyle name="Normal 3 4" xfId="103"/>
    <cellStyle name="Normal 3 5" xfId="105"/>
    <cellStyle name="Normal 4" xfId="12"/>
    <cellStyle name="Normal 4 2" xfId="104"/>
    <cellStyle name="Normal 5" xfId="56"/>
    <cellStyle name="Normal 5 2" xfId="57"/>
    <cellStyle name="Normal 6" xfId="58"/>
    <cellStyle name="Normal 6 2" xfId="59"/>
    <cellStyle name="Normal 6 2 2" xfId="116"/>
    <cellStyle name="Normal 6 3" xfId="117"/>
    <cellStyle name="Normal 6 4" xfId="127"/>
    <cellStyle name="Normal 7" xfId="10"/>
    <cellStyle name="Normal 8" xfId="60"/>
    <cellStyle name="Normal 8 2" xfId="118"/>
    <cellStyle name="Normal 9" xfId="61"/>
    <cellStyle name="Percent 2" xfId="7"/>
    <cellStyle name="Percent 3" xfId="62"/>
    <cellStyle name="Percent 4" xfId="63"/>
    <cellStyle name="SN_241" xfId="99"/>
    <cellStyle name="Style 1" xfId="8"/>
    <cellStyle name="Style 1 2" xfId="64"/>
    <cellStyle name="Style 1 3" xfId="65"/>
    <cellStyle name="Style 1 4" xfId="66"/>
    <cellStyle name="Акцент1" xfId="67"/>
    <cellStyle name="Акцент2" xfId="68"/>
    <cellStyle name="Акцент3" xfId="69"/>
    <cellStyle name="Акцент4" xfId="70"/>
    <cellStyle name="Акцент5" xfId="71"/>
    <cellStyle name="Акцент6" xfId="72"/>
    <cellStyle name="Ввод " xfId="73"/>
    <cellStyle name="Ввод  2" xfId="122"/>
    <cellStyle name="Вывод" xfId="74"/>
    <cellStyle name="Вывод 2" xfId="123"/>
    <cellStyle name="Вычисление" xfId="75"/>
    <cellStyle name="Вычисление 2" xfId="124"/>
    <cellStyle name="Заголовок 1" xfId="76"/>
    <cellStyle name="Заголовок 2" xfId="77"/>
    <cellStyle name="Заголовок 3" xfId="78"/>
    <cellStyle name="Заголовок 4" xfId="79"/>
    <cellStyle name="Итог" xfId="80"/>
    <cellStyle name="Итог 2" xfId="125"/>
    <cellStyle name="Контрольная ячейка" xfId="81"/>
    <cellStyle name="Название" xfId="82"/>
    <cellStyle name="Нейтральный" xfId="83"/>
    <cellStyle name="Обычный 2" xfId="84"/>
    <cellStyle name="Обычный 2 2" xfId="145"/>
    <cellStyle name="Обычный 2 3" xfId="144"/>
    <cellStyle name="Обычный 3" xfId="85"/>
    <cellStyle name="Обычный_Лист1" xfId="6"/>
    <cellStyle name="Плохой" xfId="86"/>
    <cellStyle name="Пояснение" xfId="87"/>
    <cellStyle name="Примечание" xfId="88"/>
    <cellStyle name="Примечание 2" xfId="126"/>
    <cellStyle name="Связанная ячейка" xfId="89"/>
    <cellStyle name="Стиль 1" xfId="90"/>
    <cellStyle name="Стиль 1 2" xfId="9"/>
    <cellStyle name="Стиль 1 2 2" xfId="91"/>
    <cellStyle name="Стиль 1 2 3" xfId="119"/>
    <cellStyle name="Текст предупреждения" xfId="92"/>
    <cellStyle name="Финансовый 2" xfId="93"/>
    <cellStyle name="Финансовый 2 2" xfId="94"/>
    <cellStyle name="Финансовый 3" xfId="95"/>
    <cellStyle name="Финансовый 3 2" xfId="96"/>
    <cellStyle name="Финансовый 4" xfId="97"/>
    <cellStyle name="Хороший" xfId="9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2553566</xdr:colOff>
      <xdr:row>36</xdr:row>
      <xdr:rowOff>467591</xdr:rowOff>
    </xdr:from>
    <xdr:ext cx="184731" cy="264560"/>
    <xdr:sp macro="" textlink="">
      <xdr:nvSpPr>
        <xdr:cNvPr id="2" name="TextBox 1"/>
        <xdr:cNvSpPr txBox="1"/>
      </xdr:nvSpPr>
      <xdr:spPr>
        <a:xfrm>
          <a:off x="3868016" y="7096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2553566</xdr:colOff>
      <xdr:row>36</xdr:row>
      <xdr:rowOff>467591</xdr:rowOff>
    </xdr:from>
    <xdr:ext cx="184731" cy="264560"/>
    <xdr:sp macro="" textlink="">
      <xdr:nvSpPr>
        <xdr:cNvPr id="3" name="TextBox 2"/>
        <xdr:cNvSpPr txBox="1"/>
      </xdr:nvSpPr>
      <xdr:spPr>
        <a:xfrm>
          <a:off x="3868016" y="7096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2553566</xdr:colOff>
      <xdr:row>36</xdr:row>
      <xdr:rowOff>467591</xdr:rowOff>
    </xdr:from>
    <xdr:ext cx="184731" cy="264560"/>
    <xdr:sp macro="" textlink="">
      <xdr:nvSpPr>
        <xdr:cNvPr id="4" name="TextBox 3"/>
        <xdr:cNvSpPr txBox="1"/>
      </xdr:nvSpPr>
      <xdr:spPr>
        <a:xfrm>
          <a:off x="3868016" y="7096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 tint="0.59999389629810485"/>
  </sheetPr>
  <dimension ref="A1:BK90"/>
  <sheetViews>
    <sheetView tabSelected="1" zoomScaleNormal="100" zoomScaleSheetLayoutView="70" workbookViewId="0">
      <selection activeCell="P8" sqref="P8"/>
    </sheetView>
  </sheetViews>
  <sheetFormatPr defaultRowHeight="16.5"/>
  <cols>
    <col min="1" max="1" width="6.7109375" style="34" customWidth="1"/>
    <col min="2" max="2" width="3.28515625" style="7" customWidth="1"/>
    <col min="3" max="3" width="8.28515625" style="7" customWidth="1"/>
    <col min="4" max="4" width="43.7109375" style="8" customWidth="1"/>
    <col min="5" max="5" width="13.7109375" style="20" customWidth="1"/>
    <col min="6" max="6" width="14.5703125" style="20" customWidth="1"/>
    <col min="7" max="7" width="12.5703125" style="27" customWidth="1"/>
    <col min="8" max="8" width="13" style="27" customWidth="1"/>
    <col min="9" max="9" width="13.28515625" style="27" customWidth="1"/>
    <col min="10" max="10" width="12.42578125" style="27" customWidth="1"/>
    <col min="11" max="11" width="13" style="27" customWidth="1"/>
    <col min="12" max="12" width="13.5703125" style="27" customWidth="1"/>
    <col min="13" max="13" width="16.5703125" style="3" customWidth="1"/>
    <col min="14" max="14" width="12.85546875" style="3" customWidth="1"/>
    <col min="15" max="15" width="11.5703125" style="3" customWidth="1"/>
    <col min="16" max="16" width="14.5703125" style="3" customWidth="1"/>
    <col min="17" max="17" width="13.5703125" style="3" customWidth="1"/>
    <col min="18" max="18" width="12.42578125" style="3" customWidth="1"/>
    <col min="19" max="50" width="9.140625" style="3"/>
    <col min="51" max="226" width="9.140625" style="2"/>
    <col min="227" max="227" width="5.7109375" style="2" customWidth="1"/>
    <col min="228" max="228" width="6.85546875" style="2" customWidth="1"/>
    <col min="229" max="229" width="50.140625" style="2" customWidth="1"/>
    <col min="230" max="231" width="11.42578125" style="2" customWidth="1"/>
    <col min="232" max="235" width="0" style="2" hidden="1" customWidth="1"/>
    <col min="236" max="236" width="13.140625" style="2" customWidth="1"/>
    <col min="237" max="237" width="12.42578125" style="2" customWidth="1"/>
    <col min="238" max="238" width="12.28515625" style="2" customWidth="1"/>
    <col min="239" max="241" width="0" style="2" hidden="1" customWidth="1"/>
    <col min="242" max="242" width="12.7109375" style="2" customWidth="1"/>
    <col min="243" max="243" width="12.42578125" style="2" customWidth="1"/>
    <col min="244" max="244" width="13.28515625" style="2" customWidth="1"/>
    <col min="245" max="245" width="12.42578125" style="2" customWidth="1"/>
    <col min="246" max="246" width="11.7109375" style="2" customWidth="1"/>
    <col min="247" max="247" width="11.42578125" style="2" customWidth="1"/>
    <col min="248" max="248" width="11.5703125" style="2" bestFit="1" customWidth="1"/>
    <col min="249" max="249" width="11.85546875" style="2" customWidth="1"/>
    <col min="250" max="250" width="12" style="2" customWidth="1"/>
    <col min="251" max="482" width="9.140625" style="2"/>
    <col min="483" max="483" width="5.7109375" style="2" customWidth="1"/>
    <col min="484" max="484" width="6.85546875" style="2" customWidth="1"/>
    <col min="485" max="485" width="50.140625" style="2" customWidth="1"/>
    <col min="486" max="487" width="11.42578125" style="2" customWidth="1"/>
    <col min="488" max="491" width="0" style="2" hidden="1" customWidth="1"/>
    <col min="492" max="492" width="13.140625" style="2" customWidth="1"/>
    <col min="493" max="493" width="12.42578125" style="2" customWidth="1"/>
    <col min="494" max="494" width="12.28515625" style="2" customWidth="1"/>
    <col min="495" max="497" width="0" style="2" hidden="1" customWidth="1"/>
    <col min="498" max="498" width="12.7109375" style="2" customWidth="1"/>
    <col min="499" max="499" width="12.42578125" style="2" customWidth="1"/>
    <col min="500" max="500" width="13.28515625" style="2" customWidth="1"/>
    <col min="501" max="501" width="12.42578125" style="2" customWidth="1"/>
    <col min="502" max="502" width="11.7109375" style="2" customWidth="1"/>
    <col min="503" max="503" width="11.42578125" style="2" customWidth="1"/>
    <col min="504" max="504" width="11.5703125" style="2" bestFit="1" customWidth="1"/>
    <col min="505" max="505" width="11.85546875" style="2" customWidth="1"/>
    <col min="506" max="506" width="12" style="2" customWidth="1"/>
    <col min="507" max="738" width="9.140625" style="2"/>
    <col min="739" max="739" width="5.7109375" style="2" customWidth="1"/>
    <col min="740" max="740" width="6.85546875" style="2" customWidth="1"/>
    <col min="741" max="741" width="50.140625" style="2" customWidth="1"/>
    <col min="742" max="743" width="11.42578125" style="2" customWidth="1"/>
    <col min="744" max="747" width="0" style="2" hidden="1" customWidth="1"/>
    <col min="748" max="748" width="13.140625" style="2" customWidth="1"/>
    <col min="749" max="749" width="12.42578125" style="2" customWidth="1"/>
    <col min="750" max="750" width="12.28515625" style="2" customWidth="1"/>
    <col min="751" max="753" width="0" style="2" hidden="1" customWidth="1"/>
    <col min="754" max="754" width="12.7109375" style="2" customWidth="1"/>
    <col min="755" max="755" width="12.42578125" style="2" customWidth="1"/>
    <col min="756" max="756" width="13.28515625" style="2" customWidth="1"/>
    <col min="757" max="757" width="12.42578125" style="2" customWidth="1"/>
    <col min="758" max="758" width="11.7109375" style="2" customWidth="1"/>
    <col min="759" max="759" width="11.42578125" style="2" customWidth="1"/>
    <col min="760" max="760" width="11.5703125" style="2" bestFit="1" customWidth="1"/>
    <col min="761" max="761" width="11.85546875" style="2" customWidth="1"/>
    <col min="762" max="762" width="12" style="2" customWidth="1"/>
    <col min="763" max="994" width="9.140625" style="2"/>
    <col min="995" max="995" width="5.7109375" style="2" customWidth="1"/>
    <col min="996" max="996" width="6.85546875" style="2" customWidth="1"/>
    <col min="997" max="997" width="50.140625" style="2" customWidth="1"/>
    <col min="998" max="999" width="11.42578125" style="2" customWidth="1"/>
    <col min="1000" max="1003" width="0" style="2" hidden="1" customWidth="1"/>
    <col min="1004" max="1004" width="13.140625" style="2" customWidth="1"/>
    <col min="1005" max="1005" width="12.42578125" style="2" customWidth="1"/>
    <col min="1006" max="1006" width="12.28515625" style="2" customWidth="1"/>
    <col min="1007" max="1009" width="0" style="2" hidden="1" customWidth="1"/>
    <col min="1010" max="1010" width="12.7109375" style="2" customWidth="1"/>
    <col min="1011" max="1011" width="12.42578125" style="2" customWidth="1"/>
    <col min="1012" max="1012" width="13.28515625" style="2" customWidth="1"/>
    <col min="1013" max="1013" width="12.42578125" style="2" customWidth="1"/>
    <col min="1014" max="1014" width="11.7109375" style="2" customWidth="1"/>
    <col min="1015" max="1015" width="11.42578125" style="2" customWidth="1"/>
    <col min="1016" max="1016" width="11.5703125" style="2" bestFit="1" customWidth="1"/>
    <col min="1017" max="1017" width="11.85546875" style="2" customWidth="1"/>
    <col min="1018" max="1018" width="12" style="2" customWidth="1"/>
    <col min="1019" max="1250" width="9.140625" style="2"/>
    <col min="1251" max="1251" width="5.7109375" style="2" customWidth="1"/>
    <col min="1252" max="1252" width="6.85546875" style="2" customWidth="1"/>
    <col min="1253" max="1253" width="50.140625" style="2" customWidth="1"/>
    <col min="1254" max="1255" width="11.42578125" style="2" customWidth="1"/>
    <col min="1256" max="1259" width="0" style="2" hidden="1" customWidth="1"/>
    <col min="1260" max="1260" width="13.140625" style="2" customWidth="1"/>
    <col min="1261" max="1261" width="12.42578125" style="2" customWidth="1"/>
    <col min="1262" max="1262" width="12.28515625" style="2" customWidth="1"/>
    <col min="1263" max="1265" width="0" style="2" hidden="1" customWidth="1"/>
    <col min="1266" max="1266" width="12.7109375" style="2" customWidth="1"/>
    <col min="1267" max="1267" width="12.42578125" style="2" customWidth="1"/>
    <col min="1268" max="1268" width="13.28515625" style="2" customWidth="1"/>
    <col min="1269" max="1269" width="12.42578125" style="2" customWidth="1"/>
    <col min="1270" max="1270" width="11.7109375" style="2" customWidth="1"/>
    <col min="1271" max="1271" width="11.42578125" style="2" customWidth="1"/>
    <col min="1272" max="1272" width="11.5703125" style="2" bestFit="1" customWidth="1"/>
    <col min="1273" max="1273" width="11.85546875" style="2" customWidth="1"/>
    <col min="1274" max="1274" width="12" style="2" customWidth="1"/>
    <col min="1275" max="1506" width="9.140625" style="2"/>
    <col min="1507" max="1507" width="5.7109375" style="2" customWidth="1"/>
    <col min="1508" max="1508" width="6.85546875" style="2" customWidth="1"/>
    <col min="1509" max="1509" width="50.140625" style="2" customWidth="1"/>
    <col min="1510" max="1511" width="11.42578125" style="2" customWidth="1"/>
    <col min="1512" max="1515" width="0" style="2" hidden="1" customWidth="1"/>
    <col min="1516" max="1516" width="13.140625" style="2" customWidth="1"/>
    <col min="1517" max="1517" width="12.42578125" style="2" customWidth="1"/>
    <col min="1518" max="1518" width="12.28515625" style="2" customWidth="1"/>
    <col min="1519" max="1521" width="0" style="2" hidden="1" customWidth="1"/>
    <col min="1522" max="1522" width="12.7109375" style="2" customWidth="1"/>
    <col min="1523" max="1523" width="12.42578125" style="2" customWidth="1"/>
    <col min="1524" max="1524" width="13.28515625" style="2" customWidth="1"/>
    <col min="1525" max="1525" width="12.42578125" style="2" customWidth="1"/>
    <col min="1526" max="1526" width="11.7109375" style="2" customWidth="1"/>
    <col min="1527" max="1527" width="11.42578125" style="2" customWidth="1"/>
    <col min="1528" max="1528" width="11.5703125" style="2" bestFit="1" customWidth="1"/>
    <col min="1529" max="1529" width="11.85546875" style="2" customWidth="1"/>
    <col min="1530" max="1530" width="12" style="2" customWidth="1"/>
    <col min="1531" max="1762" width="9.140625" style="2"/>
    <col min="1763" max="1763" width="5.7109375" style="2" customWidth="1"/>
    <col min="1764" max="1764" width="6.85546875" style="2" customWidth="1"/>
    <col min="1765" max="1765" width="50.140625" style="2" customWidth="1"/>
    <col min="1766" max="1767" width="11.42578125" style="2" customWidth="1"/>
    <col min="1768" max="1771" width="0" style="2" hidden="1" customWidth="1"/>
    <col min="1772" max="1772" width="13.140625" style="2" customWidth="1"/>
    <col min="1773" max="1773" width="12.42578125" style="2" customWidth="1"/>
    <col min="1774" max="1774" width="12.28515625" style="2" customWidth="1"/>
    <col min="1775" max="1777" width="0" style="2" hidden="1" customWidth="1"/>
    <col min="1778" max="1778" width="12.7109375" style="2" customWidth="1"/>
    <col min="1779" max="1779" width="12.42578125" style="2" customWidth="1"/>
    <col min="1780" max="1780" width="13.28515625" style="2" customWidth="1"/>
    <col min="1781" max="1781" width="12.42578125" style="2" customWidth="1"/>
    <col min="1782" max="1782" width="11.7109375" style="2" customWidth="1"/>
    <col min="1783" max="1783" width="11.42578125" style="2" customWidth="1"/>
    <col min="1784" max="1784" width="11.5703125" style="2" bestFit="1" customWidth="1"/>
    <col min="1785" max="1785" width="11.85546875" style="2" customWidth="1"/>
    <col min="1786" max="1786" width="12" style="2" customWidth="1"/>
    <col min="1787" max="2018" width="9.140625" style="2"/>
    <col min="2019" max="2019" width="5.7109375" style="2" customWidth="1"/>
    <col min="2020" max="2020" width="6.85546875" style="2" customWidth="1"/>
    <col min="2021" max="2021" width="50.140625" style="2" customWidth="1"/>
    <col min="2022" max="2023" width="11.42578125" style="2" customWidth="1"/>
    <col min="2024" max="2027" width="0" style="2" hidden="1" customWidth="1"/>
    <col min="2028" max="2028" width="13.140625" style="2" customWidth="1"/>
    <col min="2029" max="2029" width="12.42578125" style="2" customWidth="1"/>
    <col min="2030" max="2030" width="12.28515625" style="2" customWidth="1"/>
    <col min="2031" max="2033" width="0" style="2" hidden="1" customWidth="1"/>
    <col min="2034" max="2034" width="12.7109375" style="2" customWidth="1"/>
    <col min="2035" max="2035" width="12.42578125" style="2" customWidth="1"/>
    <col min="2036" max="2036" width="13.28515625" style="2" customWidth="1"/>
    <col min="2037" max="2037" width="12.42578125" style="2" customWidth="1"/>
    <col min="2038" max="2038" width="11.7109375" style="2" customWidth="1"/>
    <col min="2039" max="2039" width="11.42578125" style="2" customWidth="1"/>
    <col min="2040" max="2040" width="11.5703125" style="2" bestFit="1" customWidth="1"/>
    <col min="2041" max="2041" width="11.85546875" style="2" customWidth="1"/>
    <col min="2042" max="2042" width="12" style="2" customWidth="1"/>
    <col min="2043" max="2274" width="9.140625" style="2"/>
    <col min="2275" max="2275" width="5.7109375" style="2" customWidth="1"/>
    <col min="2276" max="2276" width="6.85546875" style="2" customWidth="1"/>
    <col min="2277" max="2277" width="50.140625" style="2" customWidth="1"/>
    <col min="2278" max="2279" width="11.42578125" style="2" customWidth="1"/>
    <col min="2280" max="2283" width="0" style="2" hidden="1" customWidth="1"/>
    <col min="2284" max="2284" width="13.140625" style="2" customWidth="1"/>
    <col min="2285" max="2285" width="12.42578125" style="2" customWidth="1"/>
    <col min="2286" max="2286" width="12.28515625" style="2" customWidth="1"/>
    <col min="2287" max="2289" width="0" style="2" hidden="1" customWidth="1"/>
    <col min="2290" max="2290" width="12.7109375" style="2" customWidth="1"/>
    <col min="2291" max="2291" width="12.42578125" style="2" customWidth="1"/>
    <col min="2292" max="2292" width="13.28515625" style="2" customWidth="1"/>
    <col min="2293" max="2293" width="12.42578125" style="2" customWidth="1"/>
    <col min="2294" max="2294" width="11.7109375" style="2" customWidth="1"/>
    <col min="2295" max="2295" width="11.42578125" style="2" customWidth="1"/>
    <col min="2296" max="2296" width="11.5703125" style="2" bestFit="1" customWidth="1"/>
    <col min="2297" max="2297" width="11.85546875" style="2" customWidth="1"/>
    <col min="2298" max="2298" width="12" style="2" customWidth="1"/>
    <col min="2299" max="2530" width="9.140625" style="2"/>
    <col min="2531" max="2531" width="5.7109375" style="2" customWidth="1"/>
    <col min="2532" max="2532" width="6.85546875" style="2" customWidth="1"/>
    <col min="2533" max="2533" width="50.140625" style="2" customWidth="1"/>
    <col min="2534" max="2535" width="11.42578125" style="2" customWidth="1"/>
    <col min="2536" max="2539" width="0" style="2" hidden="1" customWidth="1"/>
    <col min="2540" max="2540" width="13.140625" style="2" customWidth="1"/>
    <col min="2541" max="2541" width="12.42578125" style="2" customWidth="1"/>
    <col min="2542" max="2542" width="12.28515625" style="2" customWidth="1"/>
    <col min="2543" max="2545" width="0" style="2" hidden="1" customWidth="1"/>
    <col min="2546" max="2546" width="12.7109375" style="2" customWidth="1"/>
    <col min="2547" max="2547" width="12.42578125" style="2" customWidth="1"/>
    <col min="2548" max="2548" width="13.28515625" style="2" customWidth="1"/>
    <col min="2549" max="2549" width="12.42578125" style="2" customWidth="1"/>
    <col min="2550" max="2550" width="11.7109375" style="2" customWidth="1"/>
    <col min="2551" max="2551" width="11.42578125" style="2" customWidth="1"/>
    <col min="2552" max="2552" width="11.5703125" style="2" bestFit="1" customWidth="1"/>
    <col min="2553" max="2553" width="11.85546875" style="2" customWidth="1"/>
    <col min="2554" max="2554" width="12" style="2" customWidth="1"/>
    <col min="2555" max="2786" width="9.140625" style="2"/>
    <col min="2787" max="2787" width="5.7109375" style="2" customWidth="1"/>
    <col min="2788" max="2788" width="6.85546875" style="2" customWidth="1"/>
    <col min="2789" max="2789" width="50.140625" style="2" customWidth="1"/>
    <col min="2790" max="2791" width="11.42578125" style="2" customWidth="1"/>
    <col min="2792" max="2795" width="0" style="2" hidden="1" customWidth="1"/>
    <col min="2796" max="2796" width="13.140625" style="2" customWidth="1"/>
    <col min="2797" max="2797" width="12.42578125" style="2" customWidth="1"/>
    <col min="2798" max="2798" width="12.28515625" style="2" customWidth="1"/>
    <col min="2799" max="2801" width="0" style="2" hidden="1" customWidth="1"/>
    <col min="2802" max="2802" width="12.7109375" style="2" customWidth="1"/>
    <col min="2803" max="2803" width="12.42578125" style="2" customWidth="1"/>
    <col min="2804" max="2804" width="13.28515625" style="2" customWidth="1"/>
    <col min="2805" max="2805" width="12.42578125" style="2" customWidth="1"/>
    <col min="2806" max="2806" width="11.7109375" style="2" customWidth="1"/>
    <col min="2807" max="2807" width="11.42578125" style="2" customWidth="1"/>
    <col min="2808" max="2808" width="11.5703125" style="2" bestFit="1" customWidth="1"/>
    <col min="2809" max="2809" width="11.85546875" style="2" customWidth="1"/>
    <col min="2810" max="2810" width="12" style="2" customWidth="1"/>
    <col min="2811" max="3042" width="9.140625" style="2"/>
    <col min="3043" max="3043" width="5.7109375" style="2" customWidth="1"/>
    <col min="3044" max="3044" width="6.85546875" style="2" customWidth="1"/>
    <col min="3045" max="3045" width="50.140625" style="2" customWidth="1"/>
    <col min="3046" max="3047" width="11.42578125" style="2" customWidth="1"/>
    <col min="3048" max="3051" width="0" style="2" hidden="1" customWidth="1"/>
    <col min="3052" max="3052" width="13.140625" style="2" customWidth="1"/>
    <col min="3053" max="3053" width="12.42578125" style="2" customWidth="1"/>
    <col min="3054" max="3054" width="12.28515625" style="2" customWidth="1"/>
    <col min="3055" max="3057" width="0" style="2" hidden="1" customWidth="1"/>
    <col min="3058" max="3058" width="12.7109375" style="2" customWidth="1"/>
    <col min="3059" max="3059" width="12.42578125" style="2" customWidth="1"/>
    <col min="3060" max="3060" width="13.28515625" style="2" customWidth="1"/>
    <col min="3061" max="3061" width="12.42578125" style="2" customWidth="1"/>
    <col min="3062" max="3062" width="11.7109375" style="2" customWidth="1"/>
    <col min="3063" max="3063" width="11.42578125" style="2" customWidth="1"/>
    <col min="3064" max="3064" width="11.5703125" style="2" bestFit="1" customWidth="1"/>
    <col min="3065" max="3065" width="11.85546875" style="2" customWidth="1"/>
    <col min="3066" max="3066" width="12" style="2" customWidth="1"/>
    <col min="3067" max="3298" width="9.140625" style="2"/>
    <col min="3299" max="3299" width="5.7109375" style="2" customWidth="1"/>
    <col min="3300" max="3300" width="6.85546875" style="2" customWidth="1"/>
    <col min="3301" max="3301" width="50.140625" style="2" customWidth="1"/>
    <col min="3302" max="3303" width="11.42578125" style="2" customWidth="1"/>
    <col min="3304" max="3307" width="0" style="2" hidden="1" customWidth="1"/>
    <col min="3308" max="3308" width="13.140625" style="2" customWidth="1"/>
    <col min="3309" max="3309" width="12.42578125" style="2" customWidth="1"/>
    <col min="3310" max="3310" width="12.28515625" style="2" customWidth="1"/>
    <col min="3311" max="3313" width="0" style="2" hidden="1" customWidth="1"/>
    <col min="3314" max="3314" width="12.7109375" style="2" customWidth="1"/>
    <col min="3315" max="3315" width="12.42578125" style="2" customWidth="1"/>
    <col min="3316" max="3316" width="13.28515625" style="2" customWidth="1"/>
    <col min="3317" max="3317" width="12.42578125" style="2" customWidth="1"/>
    <col min="3318" max="3318" width="11.7109375" style="2" customWidth="1"/>
    <col min="3319" max="3319" width="11.42578125" style="2" customWidth="1"/>
    <col min="3320" max="3320" width="11.5703125" style="2" bestFit="1" customWidth="1"/>
    <col min="3321" max="3321" width="11.85546875" style="2" customWidth="1"/>
    <col min="3322" max="3322" width="12" style="2" customWidth="1"/>
    <col min="3323" max="3554" width="9.140625" style="2"/>
    <col min="3555" max="3555" width="5.7109375" style="2" customWidth="1"/>
    <col min="3556" max="3556" width="6.85546875" style="2" customWidth="1"/>
    <col min="3557" max="3557" width="50.140625" style="2" customWidth="1"/>
    <col min="3558" max="3559" width="11.42578125" style="2" customWidth="1"/>
    <col min="3560" max="3563" width="0" style="2" hidden="1" customWidth="1"/>
    <col min="3564" max="3564" width="13.140625" style="2" customWidth="1"/>
    <col min="3565" max="3565" width="12.42578125" style="2" customWidth="1"/>
    <col min="3566" max="3566" width="12.28515625" style="2" customWidth="1"/>
    <col min="3567" max="3569" width="0" style="2" hidden="1" customWidth="1"/>
    <col min="3570" max="3570" width="12.7109375" style="2" customWidth="1"/>
    <col min="3571" max="3571" width="12.42578125" style="2" customWidth="1"/>
    <col min="3572" max="3572" width="13.28515625" style="2" customWidth="1"/>
    <col min="3573" max="3573" width="12.42578125" style="2" customWidth="1"/>
    <col min="3574" max="3574" width="11.7109375" style="2" customWidth="1"/>
    <col min="3575" max="3575" width="11.42578125" style="2" customWidth="1"/>
    <col min="3576" max="3576" width="11.5703125" style="2" bestFit="1" customWidth="1"/>
    <col min="3577" max="3577" width="11.85546875" style="2" customWidth="1"/>
    <col min="3578" max="3578" width="12" style="2" customWidth="1"/>
    <col min="3579" max="3810" width="9.140625" style="2"/>
    <col min="3811" max="3811" width="5.7109375" style="2" customWidth="1"/>
    <col min="3812" max="3812" width="6.85546875" style="2" customWidth="1"/>
    <col min="3813" max="3813" width="50.140625" style="2" customWidth="1"/>
    <col min="3814" max="3815" width="11.42578125" style="2" customWidth="1"/>
    <col min="3816" max="3819" width="0" style="2" hidden="1" customWidth="1"/>
    <col min="3820" max="3820" width="13.140625" style="2" customWidth="1"/>
    <col min="3821" max="3821" width="12.42578125" style="2" customWidth="1"/>
    <col min="3822" max="3822" width="12.28515625" style="2" customWidth="1"/>
    <col min="3823" max="3825" width="0" style="2" hidden="1" customWidth="1"/>
    <col min="3826" max="3826" width="12.7109375" style="2" customWidth="1"/>
    <col min="3827" max="3827" width="12.42578125" style="2" customWidth="1"/>
    <col min="3828" max="3828" width="13.28515625" style="2" customWidth="1"/>
    <col min="3829" max="3829" width="12.42578125" style="2" customWidth="1"/>
    <col min="3830" max="3830" width="11.7109375" style="2" customWidth="1"/>
    <col min="3831" max="3831" width="11.42578125" style="2" customWidth="1"/>
    <col min="3832" max="3832" width="11.5703125" style="2" bestFit="1" customWidth="1"/>
    <col min="3833" max="3833" width="11.85546875" style="2" customWidth="1"/>
    <col min="3834" max="3834" width="12" style="2" customWidth="1"/>
    <col min="3835" max="4066" width="9.140625" style="2"/>
    <col min="4067" max="4067" width="5.7109375" style="2" customWidth="1"/>
    <col min="4068" max="4068" width="6.85546875" style="2" customWidth="1"/>
    <col min="4069" max="4069" width="50.140625" style="2" customWidth="1"/>
    <col min="4070" max="4071" width="11.42578125" style="2" customWidth="1"/>
    <col min="4072" max="4075" width="0" style="2" hidden="1" customWidth="1"/>
    <col min="4076" max="4076" width="13.140625" style="2" customWidth="1"/>
    <col min="4077" max="4077" width="12.42578125" style="2" customWidth="1"/>
    <col min="4078" max="4078" width="12.28515625" style="2" customWidth="1"/>
    <col min="4079" max="4081" width="0" style="2" hidden="1" customWidth="1"/>
    <col min="4082" max="4082" width="12.7109375" style="2" customWidth="1"/>
    <col min="4083" max="4083" width="12.42578125" style="2" customWidth="1"/>
    <col min="4084" max="4084" width="13.28515625" style="2" customWidth="1"/>
    <col min="4085" max="4085" width="12.42578125" style="2" customWidth="1"/>
    <col min="4086" max="4086" width="11.7109375" style="2" customWidth="1"/>
    <col min="4087" max="4087" width="11.42578125" style="2" customWidth="1"/>
    <col min="4088" max="4088" width="11.5703125" style="2" bestFit="1" customWidth="1"/>
    <col min="4089" max="4089" width="11.85546875" style="2" customWidth="1"/>
    <col min="4090" max="4090" width="12" style="2" customWidth="1"/>
    <col min="4091" max="4322" width="9.140625" style="2"/>
    <col min="4323" max="4323" width="5.7109375" style="2" customWidth="1"/>
    <col min="4324" max="4324" width="6.85546875" style="2" customWidth="1"/>
    <col min="4325" max="4325" width="50.140625" style="2" customWidth="1"/>
    <col min="4326" max="4327" width="11.42578125" style="2" customWidth="1"/>
    <col min="4328" max="4331" width="0" style="2" hidden="1" customWidth="1"/>
    <col min="4332" max="4332" width="13.140625" style="2" customWidth="1"/>
    <col min="4333" max="4333" width="12.42578125" style="2" customWidth="1"/>
    <col min="4334" max="4334" width="12.28515625" style="2" customWidth="1"/>
    <col min="4335" max="4337" width="0" style="2" hidden="1" customWidth="1"/>
    <col min="4338" max="4338" width="12.7109375" style="2" customWidth="1"/>
    <col min="4339" max="4339" width="12.42578125" style="2" customWidth="1"/>
    <col min="4340" max="4340" width="13.28515625" style="2" customWidth="1"/>
    <col min="4341" max="4341" width="12.42578125" style="2" customWidth="1"/>
    <col min="4342" max="4342" width="11.7109375" style="2" customWidth="1"/>
    <col min="4343" max="4343" width="11.42578125" style="2" customWidth="1"/>
    <col min="4344" max="4344" width="11.5703125" style="2" bestFit="1" customWidth="1"/>
    <col min="4345" max="4345" width="11.85546875" style="2" customWidth="1"/>
    <col min="4346" max="4346" width="12" style="2" customWidth="1"/>
    <col min="4347" max="4578" width="9.140625" style="2"/>
    <col min="4579" max="4579" width="5.7109375" style="2" customWidth="1"/>
    <col min="4580" max="4580" width="6.85546875" style="2" customWidth="1"/>
    <col min="4581" max="4581" width="50.140625" style="2" customWidth="1"/>
    <col min="4582" max="4583" width="11.42578125" style="2" customWidth="1"/>
    <col min="4584" max="4587" width="0" style="2" hidden="1" customWidth="1"/>
    <col min="4588" max="4588" width="13.140625" style="2" customWidth="1"/>
    <col min="4589" max="4589" width="12.42578125" style="2" customWidth="1"/>
    <col min="4590" max="4590" width="12.28515625" style="2" customWidth="1"/>
    <col min="4591" max="4593" width="0" style="2" hidden="1" customWidth="1"/>
    <col min="4594" max="4594" width="12.7109375" style="2" customWidth="1"/>
    <col min="4595" max="4595" width="12.42578125" style="2" customWidth="1"/>
    <col min="4596" max="4596" width="13.28515625" style="2" customWidth="1"/>
    <col min="4597" max="4597" width="12.42578125" style="2" customWidth="1"/>
    <col min="4598" max="4598" width="11.7109375" style="2" customWidth="1"/>
    <col min="4599" max="4599" width="11.42578125" style="2" customWidth="1"/>
    <col min="4600" max="4600" width="11.5703125" style="2" bestFit="1" customWidth="1"/>
    <col min="4601" max="4601" width="11.85546875" style="2" customWidth="1"/>
    <col min="4602" max="4602" width="12" style="2" customWidth="1"/>
    <col min="4603" max="4834" width="9.140625" style="2"/>
    <col min="4835" max="4835" width="5.7109375" style="2" customWidth="1"/>
    <col min="4836" max="4836" width="6.85546875" style="2" customWidth="1"/>
    <col min="4837" max="4837" width="50.140625" style="2" customWidth="1"/>
    <col min="4838" max="4839" width="11.42578125" style="2" customWidth="1"/>
    <col min="4840" max="4843" width="0" style="2" hidden="1" customWidth="1"/>
    <col min="4844" max="4844" width="13.140625" style="2" customWidth="1"/>
    <col min="4845" max="4845" width="12.42578125" style="2" customWidth="1"/>
    <col min="4846" max="4846" width="12.28515625" style="2" customWidth="1"/>
    <col min="4847" max="4849" width="0" style="2" hidden="1" customWidth="1"/>
    <col min="4850" max="4850" width="12.7109375" style="2" customWidth="1"/>
    <col min="4851" max="4851" width="12.42578125" style="2" customWidth="1"/>
    <col min="4852" max="4852" width="13.28515625" style="2" customWidth="1"/>
    <col min="4853" max="4853" width="12.42578125" style="2" customWidth="1"/>
    <col min="4854" max="4854" width="11.7109375" style="2" customWidth="1"/>
    <col min="4855" max="4855" width="11.42578125" style="2" customWidth="1"/>
    <col min="4856" max="4856" width="11.5703125" style="2" bestFit="1" customWidth="1"/>
    <col min="4857" max="4857" width="11.85546875" style="2" customWidth="1"/>
    <col min="4858" max="4858" width="12" style="2" customWidth="1"/>
    <col min="4859" max="5090" width="9.140625" style="2"/>
    <col min="5091" max="5091" width="5.7109375" style="2" customWidth="1"/>
    <col min="5092" max="5092" width="6.85546875" style="2" customWidth="1"/>
    <col min="5093" max="5093" width="50.140625" style="2" customWidth="1"/>
    <col min="5094" max="5095" width="11.42578125" style="2" customWidth="1"/>
    <col min="5096" max="5099" width="0" style="2" hidden="1" customWidth="1"/>
    <col min="5100" max="5100" width="13.140625" style="2" customWidth="1"/>
    <col min="5101" max="5101" width="12.42578125" style="2" customWidth="1"/>
    <col min="5102" max="5102" width="12.28515625" style="2" customWidth="1"/>
    <col min="5103" max="5105" width="0" style="2" hidden="1" customWidth="1"/>
    <col min="5106" max="5106" width="12.7109375" style="2" customWidth="1"/>
    <col min="5107" max="5107" width="12.42578125" style="2" customWidth="1"/>
    <col min="5108" max="5108" width="13.28515625" style="2" customWidth="1"/>
    <col min="5109" max="5109" width="12.42578125" style="2" customWidth="1"/>
    <col min="5110" max="5110" width="11.7109375" style="2" customWidth="1"/>
    <col min="5111" max="5111" width="11.42578125" style="2" customWidth="1"/>
    <col min="5112" max="5112" width="11.5703125" style="2" bestFit="1" customWidth="1"/>
    <col min="5113" max="5113" width="11.85546875" style="2" customWidth="1"/>
    <col min="5114" max="5114" width="12" style="2" customWidth="1"/>
    <col min="5115" max="5346" width="9.140625" style="2"/>
    <col min="5347" max="5347" width="5.7109375" style="2" customWidth="1"/>
    <col min="5348" max="5348" width="6.85546875" style="2" customWidth="1"/>
    <col min="5349" max="5349" width="50.140625" style="2" customWidth="1"/>
    <col min="5350" max="5351" width="11.42578125" style="2" customWidth="1"/>
    <col min="5352" max="5355" width="0" style="2" hidden="1" customWidth="1"/>
    <col min="5356" max="5356" width="13.140625" style="2" customWidth="1"/>
    <col min="5357" max="5357" width="12.42578125" style="2" customWidth="1"/>
    <col min="5358" max="5358" width="12.28515625" style="2" customWidth="1"/>
    <col min="5359" max="5361" width="0" style="2" hidden="1" customWidth="1"/>
    <col min="5362" max="5362" width="12.7109375" style="2" customWidth="1"/>
    <col min="5363" max="5363" width="12.42578125" style="2" customWidth="1"/>
    <col min="5364" max="5364" width="13.28515625" style="2" customWidth="1"/>
    <col min="5365" max="5365" width="12.42578125" style="2" customWidth="1"/>
    <col min="5366" max="5366" width="11.7109375" style="2" customWidth="1"/>
    <col min="5367" max="5367" width="11.42578125" style="2" customWidth="1"/>
    <col min="5368" max="5368" width="11.5703125" style="2" bestFit="1" customWidth="1"/>
    <col min="5369" max="5369" width="11.85546875" style="2" customWidth="1"/>
    <col min="5370" max="5370" width="12" style="2" customWidth="1"/>
    <col min="5371" max="5602" width="9.140625" style="2"/>
    <col min="5603" max="5603" width="5.7109375" style="2" customWidth="1"/>
    <col min="5604" max="5604" width="6.85546875" style="2" customWidth="1"/>
    <col min="5605" max="5605" width="50.140625" style="2" customWidth="1"/>
    <col min="5606" max="5607" width="11.42578125" style="2" customWidth="1"/>
    <col min="5608" max="5611" width="0" style="2" hidden="1" customWidth="1"/>
    <col min="5612" max="5612" width="13.140625" style="2" customWidth="1"/>
    <col min="5613" max="5613" width="12.42578125" style="2" customWidth="1"/>
    <col min="5614" max="5614" width="12.28515625" style="2" customWidth="1"/>
    <col min="5615" max="5617" width="0" style="2" hidden="1" customWidth="1"/>
    <col min="5618" max="5618" width="12.7109375" style="2" customWidth="1"/>
    <col min="5619" max="5619" width="12.42578125" style="2" customWidth="1"/>
    <col min="5620" max="5620" width="13.28515625" style="2" customWidth="1"/>
    <col min="5621" max="5621" width="12.42578125" style="2" customWidth="1"/>
    <col min="5622" max="5622" width="11.7109375" style="2" customWidth="1"/>
    <col min="5623" max="5623" width="11.42578125" style="2" customWidth="1"/>
    <col min="5624" max="5624" width="11.5703125" style="2" bestFit="1" customWidth="1"/>
    <col min="5625" max="5625" width="11.85546875" style="2" customWidth="1"/>
    <col min="5626" max="5626" width="12" style="2" customWidth="1"/>
    <col min="5627" max="5858" width="9.140625" style="2"/>
    <col min="5859" max="5859" width="5.7109375" style="2" customWidth="1"/>
    <col min="5860" max="5860" width="6.85546875" style="2" customWidth="1"/>
    <col min="5861" max="5861" width="50.140625" style="2" customWidth="1"/>
    <col min="5862" max="5863" width="11.42578125" style="2" customWidth="1"/>
    <col min="5864" max="5867" width="0" style="2" hidden="1" customWidth="1"/>
    <col min="5868" max="5868" width="13.140625" style="2" customWidth="1"/>
    <col min="5869" max="5869" width="12.42578125" style="2" customWidth="1"/>
    <col min="5870" max="5870" width="12.28515625" style="2" customWidth="1"/>
    <col min="5871" max="5873" width="0" style="2" hidden="1" customWidth="1"/>
    <col min="5874" max="5874" width="12.7109375" style="2" customWidth="1"/>
    <col min="5875" max="5875" width="12.42578125" style="2" customWidth="1"/>
    <col min="5876" max="5876" width="13.28515625" style="2" customWidth="1"/>
    <col min="5877" max="5877" width="12.42578125" style="2" customWidth="1"/>
    <col min="5878" max="5878" width="11.7109375" style="2" customWidth="1"/>
    <col min="5879" max="5879" width="11.42578125" style="2" customWidth="1"/>
    <col min="5880" max="5880" width="11.5703125" style="2" bestFit="1" customWidth="1"/>
    <col min="5881" max="5881" width="11.85546875" style="2" customWidth="1"/>
    <col min="5882" max="5882" width="12" style="2" customWidth="1"/>
    <col min="5883" max="6114" width="9.140625" style="2"/>
    <col min="6115" max="6115" width="5.7109375" style="2" customWidth="1"/>
    <col min="6116" max="6116" width="6.85546875" style="2" customWidth="1"/>
    <col min="6117" max="6117" width="50.140625" style="2" customWidth="1"/>
    <col min="6118" max="6119" width="11.42578125" style="2" customWidth="1"/>
    <col min="6120" max="6123" width="0" style="2" hidden="1" customWidth="1"/>
    <col min="6124" max="6124" width="13.140625" style="2" customWidth="1"/>
    <col min="6125" max="6125" width="12.42578125" style="2" customWidth="1"/>
    <col min="6126" max="6126" width="12.28515625" style="2" customWidth="1"/>
    <col min="6127" max="6129" width="0" style="2" hidden="1" customWidth="1"/>
    <col min="6130" max="6130" width="12.7109375" style="2" customWidth="1"/>
    <col min="6131" max="6131" width="12.42578125" style="2" customWidth="1"/>
    <col min="6132" max="6132" width="13.28515625" style="2" customWidth="1"/>
    <col min="6133" max="6133" width="12.42578125" style="2" customWidth="1"/>
    <col min="6134" max="6134" width="11.7109375" style="2" customWidth="1"/>
    <col min="6135" max="6135" width="11.42578125" style="2" customWidth="1"/>
    <col min="6136" max="6136" width="11.5703125" style="2" bestFit="1" customWidth="1"/>
    <col min="6137" max="6137" width="11.85546875" style="2" customWidth="1"/>
    <col min="6138" max="6138" width="12" style="2" customWidth="1"/>
    <col min="6139" max="6370" width="9.140625" style="2"/>
    <col min="6371" max="6371" width="5.7109375" style="2" customWidth="1"/>
    <col min="6372" max="6372" width="6.85546875" style="2" customWidth="1"/>
    <col min="6373" max="6373" width="50.140625" style="2" customWidth="1"/>
    <col min="6374" max="6375" width="11.42578125" style="2" customWidth="1"/>
    <col min="6376" max="6379" width="0" style="2" hidden="1" customWidth="1"/>
    <col min="6380" max="6380" width="13.140625" style="2" customWidth="1"/>
    <col min="6381" max="6381" width="12.42578125" style="2" customWidth="1"/>
    <col min="6382" max="6382" width="12.28515625" style="2" customWidth="1"/>
    <col min="6383" max="6385" width="0" style="2" hidden="1" customWidth="1"/>
    <col min="6386" max="6386" width="12.7109375" style="2" customWidth="1"/>
    <col min="6387" max="6387" width="12.42578125" style="2" customWidth="1"/>
    <col min="6388" max="6388" width="13.28515625" style="2" customWidth="1"/>
    <col min="6389" max="6389" width="12.42578125" style="2" customWidth="1"/>
    <col min="6390" max="6390" width="11.7109375" style="2" customWidth="1"/>
    <col min="6391" max="6391" width="11.42578125" style="2" customWidth="1"/>
    <col min="6392" max="6392" width="11.5703125" style="2" bestFit="1" customWidth="1"/>
    <col min="6393" max="6393" width="11.85546875" style="2" customWidth="1"/>
    <col min="6394" max="6394" width="12" style="2" customWidth="1"/>
    <col min="6395" max="6626" width="9.140625" style="2"/>
    <col min="6627" max="6627" width="5.7109375" style="2" customWidth="1"/>
    <col min="6628" max="6628" width="6.85546875" style="2" customWidth="1"/>
    <col min="6629" max="6629" width="50.140625" style="2" customWidth="1"/>
    <col min="6630" max="6631" width="11.42578125" style="2" customWidth="1"/>
    <col min="6632" max="6635" width="0" style="2" hidden="1" customWidth="1"/>
    <col min="6636" max="6636" width="13.140625" style="2" customWidth="1"/>
    <col min="6637" max="6637" width="12.42578125" style="2" customWidth="1"/>
    <col min="6638" max="6638" width="12.28515625" style="2" customWidth="1"/>
    <col min="6639" max="6641" width="0" style="2" hidden="1" customWidth="1"/>
    <col min="6642" max="6642" width="12.7109375" style="2" customWidth="1"/>
    <col min="6643" max="6643" width="12.42578125" style="2" customWidth="1"/>
    <col min="6644" max="6644" width="13.28515625" style="2" customWidth="1"/>
    <col min="6645" max="6645" width="12.42578125" style="2" customWidth="1"/>
    <col min="6646" max="6646" width="11.7109375" style="2" customWidth="1"/>
    <col min="6647" max="6647" width="11.42578125" style="2" customWidth="1"/>
    <col min="6648" max="6648" width="11.5703125" style="2" bestFit="1" customWidth="1"/>
    <col min="6649" max="6649" width="11.85546875" style="2" customWidth="1"/>
    <col min="6650" max="6650" width="12" style="2" customWidth="1"/>
    <col min="6651" max="6882" width="9.140625" style="2"/>
    <col min="6883" max="6883" width="5.7109375" style="2" customWidth="1"/>
    <col min="6884" max="6884" width="6.85546875" style="2" customWidth="1"/>
    <col min="6885" max="6885" width="50.140625" style="2" customWidth="1"/>
    <col min="6886" max="6887" width="11.42578125" style="2" customWidth="1"/>
    <col min="6888" max="6891" width="0" style="2" hidden="1" customWidth="1"/>
    <col min="6892" max="6892" width="13.140625" style="2" customWidth="1"/>
    <col min="6893" max="6893" width="12.42578125" style="2" customWidth="1"/>
    <col min="6894" max="6894" width="12.28515625" style="2" customWidth="1"/>
    <col min="6895" max="6897" width="0" style="2" hidden="1" customWidth="1"/>
    <col min="6898" max="6898" width="12.7109375" style="2" customWidth="1"/>
    <col min="6899" max="6899" width="12.42578125" style="2" customWidth="1"/>
    <col min="6900" max="6900" width="13.28515625" style="2" customWidth="1"/>
    <col min="6901" max="6901" width="12.42578125" style="2" customWidth="1"/>
    <col min="6902" max="6902" width="11.7109375" style="2" customWidth="1"/>
    <col min="6903" max="6903" width="11.42578125" style="2" customWidth="1"/>
    <col min="6904" max="6904" width="11.5703125" style="2" bestFit="1" customWidth="1"/>
    <col min="6905" max="6905" width="11.85546875" style="2" customWidth="1"/>
    <col min="6906" max="6906" width="12" style="2" customWidth="1"/>
    <col min="6907" max="7138" width="9.140625" style="2"/>
    <col min="7139" max="7139" width="5.7109375" style="2" customWidth="1"/>
    <col min="7140" max="7140" width="6.85546875" style="2" customWidth="1"/>
    <col min="7141" max="7141" width="50.140625" style="2" customWidth="1"/>
    <col min="7142" max="7143" width="11.42578125" style="2" customWidth="1"/>
    <col min="7144" max="7147" width="0" style="2" hidden="1" customWidth="1"/>
    <col min="7148" max="7148" width="13.140625" style="2" customWidth="1"/>
    <col min="7149" max="7149" width="12.42578125" style="2" customWidth="1"/>
    <col min="7150" max="7150" width="12.28515625" style="2" customWidth="1"/>
    <col min="7151" max="7153" width="0" style="2" hidden="1" customWidth="1"/>
    <col min="7154" max="7154" width="12.7109375" style="2" customWidth="1"/>
    <col min="7155" max="7155" width="12.42578125" style="2" customWidth="1"/>
    <col min="7156" max="7156" width="13.28515625" style="2" customWidth="1"/>
    <col min="7157" max="7157" width="12.42578125" style="2" customWidth="1"/>
    <col min="7158" max="7158" width="11.7109375" style="2" customWidth="1"/>
    <col min="7159" max="7159" width="11.42578125" style="2" customWidth="1"/>
    <col min="7160" max="7160" width="11.5703125" style="2" bestFit="1" customWidth="1"/>
    <col min="7161" max="7161" width="11.85546875" style="2" customWidth="1"/>
    <col min="7162" max="7162" width="12" style="2" customWidth="1"/>
    <col min="7163" max="7394" width="9.140625" style="2"/>
    <col min="7395" max="7395" width="5.7109375" style="2" customWidth="1"/>
    <col min="7396" max="7396" width="6.85546875" style="2" customWidth="1"/>
    <col min="7397" max="7397" width="50.140625" style="2" customWidth="1"/>
    <col min="7398" max="7399" width="11.42578125" style="2" customWidth="1"/>
    <col min="7400" max="7403" width="0" style="2" hidden="1" customWidth="1"/>
    <col min="7404" max="7404" width="13.140625" style="2" customWidth="1"/>
    <col min="7405" max="7405" width="12.42578125" style="2" customWidth="1"/>
    <col min="7406" max="7406" width="12.28515625" style="2" customWidth="1"/>
    <col min="7407" max="7409" width="0" style="2" hidden="1" customWidth="1"/>
    <col min="7410" max="7410" width="12.7109375" style="2" customWidth="1"/>
    <col min="7411" max="7411" width="12.42578125" style="2" customWidth="1"/>
    <col min="7412" max="7412" width="13.28515625" style="2" customWidth="1"/>
    <col min="7413" max="7413" width="12.42578125" style="2" customWidth="1"/>
    <col min="7414" max="7414" width="11.7109375" style="2" customWidth="1"/>
    <col min="7415" max="7415" width="11.42578125" style="2" customWidth="1"/>
    <col min="7416" max="7416" width="11.5703125" style="2" bestFit="1" customWidth="1"/>
    <col min="7417" max="7417" width="11.85546875" style="2" customWidth="1"/>
    <col min="7418" max="7418" width="12" style="2" customWidth="1"/>
    <col min="7419" max="7650" width="9.140625" style="2"/>
    <col min="7651" max="7651" width="5.7109375" style="2" customWidth="1"/>
    <col min="7652" max="7652" width="6.85546875" style="2" customWidth="1"/>
    <col min="7653" max="7653" width="50.140625" style="2" customWidth="1"/>
    <col min="7654" max="7655" width="11.42578125" style="2" customWidth="1"/>
    <col min="7656" max="7659" width="0" style="2" hidden="1" customWidth="1"/>
    <col min="7660" max="7660" width="13.140625" style="2" customWidth="1"/>
    <col min="7661" max="7661" width="12.42578125" style="2" customWidth="1"/>
    <col min="7662" max="7662" width="12.28515625" style="2" customWidth="1"/>
    <col min="7663" max="7665" width="0" style="2" hidden="1" customWidth="1"/>
    <col min="7666" max="7666" width="12.7109375" style="2" customWidth="1"/>
    <col min="7667" max="7667" width="12.42578125" style="2" customWidth="1"/>
    <col min="7668" max="7668" width="13.28515625" style="2" customWidth="1"/>
    <col min="7669" max="7669" width="12.42578125" style="2" customWidth="1"/>
    <col min="7670" max="7670" width="11.7109375" style="2" customWidth="1"/>
    <col min="7671" max="7671" width="11.42578125" style="2" customWidth="1"/>
    <col min="7672" max="7672" width="11.5703125" style="2" bestFit="1" customWidth="1"/>
    <col min="7673" max="7673" width="11.85546875" style="2" customWidth="1"/>
    <col min="7674" max="7674" width="12" style="2" customWidth="1"/>
    <col min="7675" max="7906" width="9.140625" style="2"/>
    <col min="7907" max="7907" width="5.7109375" style="2" customWidth="1"/>
    <col min="7908" max="7908" width="6.85546875" style="2" customWidth="1"/>
    <col min="7909" max="7909" width="50.140625" style="2" customWidth="1"/>
    <col min="7910" max="7911" width="11.42578125" style="2" customWidth="1"/>
    <col min="7912" max="7915" width="0" style="2" hidden="1" customWidth="1"/>
    <col min="7916" max="7916" width="13.140625" style="2" customWidth="1"/>
    <col min="7917" max="7917" width="12.42578125" style="2" customWidth="1"/>
    <col min="7918" max="7918" width="12.28515625" style="2" customWidth="1"/>
    <col min="7919" max="7921" width="0" style="2" hidden="1" customWidth="1"/>
    <col min="7922" max="7922" width="12.7109375" style="2" customWidth="1"/>
    <col min="7923" max="7923" width="12.42578125" style="2" customWidth="1"/>
    <col min="7924" max="7924" width="13.28515625" style="2" customWidth="1"/>
    <col min="7925" max="7925" width="12.42578125" style="2" customWidth="1"/>
    <col min="7926" max="7926" width="11.7109375" style="2" customWidth="1"/>
    <col min="7927" max="7927" width="11.42578125" style="2" customWidth="1"/>
    <col min="7928" max="7928" width="11.5703125" style="2" bestFit="1" customWidth="1"/>
    <col min="7929" max="7929" width="11.85546875" style="2" customWidth="1"/>
    <col min="7930" max="7930" width="12" style="2" customWidth="1"/>
    <col min="7931" max="8162" width="9.140625" style="2"/>
    <col min="8163" max="8163" width="5.7109375" style="2" customWidth="1"/>
    <col min="8164" max="8164" width="6.85546875" style="2" customWidth="1"/>
    <col min="8165" max="8165" width="50.140625" style="2" customWidth="1"/>
    <col min="8166" max="8167" width="11.42578125" style="2" customWidth="1"/>
    <col min="8168" max="8171" width="0" style="2" hidden="1" customWidth="1"/>
    <col min="8172" max="8172" width="13.140625" style="2" customWidth="1"/>
    <col min="8173" max="8173" width="12.42578125" style="2" customWidth="1"/>
    <col min="8174" max="8174" width="12.28515625" style="2" customWidth="1"/>
    <col min="8175" max="8177" width="0" style="2" hidden="1" customWidth="1"/>
    <col min="8178" max="8178" width="12.7109375" style="2" customWidth="1"/>
    <col min="8179" max="8179" width="12.42578125" style="2" customWidth="1"/>
    <col min="8180" max="8180" width="13.28515625" style="2" customWidth="1"/>
    <col min="8181" max="8181" width="12.42578125" style="2" customWidth="1"/>
    <col min="8182" max="8182" width="11.7109375" style="2" customWidth="1"/>
    <col min="8183" max="8183" width="11.42578125" style="2" customWidth="1"/>
    <col min="8184" max="8184" width="11.5703125" style="2" bestFit="1" customWidth="1"/>
    <col min="8185" max="8185" width="11.85546875" style="2" customWidth="1"/>
    <col min="8186" max="8186" width="12" style="2" customWidth="1"/>
    <col min="8187" max="8418" width="9.140625" style="2"/>
    <col min="8419" max="8419" width="5.7109375" style="2" customWidth="1"/>
    <col min="8420" max="8420" width="6.85546875" style="2" customWidth="1"/>
    <col min="8421" max="8421" width="50.140625" style="2" customWidth="1"/>
    <col min="8422" max="8423" width="11.42578125" style="2" customWidth="1"/>
    <col min="8424" max="8427" width="0" style="2" hidden="1" customWidth="1"/>
    <col min="8428" max="8428" width="13.140625" style="2" customWidth="1"/>
    <col min="8429" max="8429" width="12.42578125" style="2" customWidth="1"/>
    <col min="8430" max="8430" width="12.28515625" style="2" customWidth="1"/>
    <col min="8431" max="8433" width="0" style="2" hidden="1" customWidth="1"/>
    <col min="8434" max="8434" width="12.7109375" style="2" customWidth="1"/>
    <col min="8435" max="8435" width="12.42578125" style="2" customWidth="1"/>
    <col min="8436" max="8436" width="13.28515625" style="2" customWidth="1"/>
    <col min="8437" max="8437" width="12.42578125" style="2" customWidth="1"/>
    <col min="8438" max="8438" width="11.7109375" style="2" customWidth="1"/>
    <col min="8439" max="8439" width="11.42578125" style="2" customWidth="1"/>
    <col min="8440" max="8440" width="11.5703125" style="2" bestFit="1" customWidth="1"/>
    <col min="8441" max="8441" width="11.85546875" style="2" customWidth="1"/>
    <col min="8442" max="8442" width="12" style="2" customWidth="1"/>
    <col min="8443" max="8674" width="9.140625" style="2"/>
    <col min="8675" max="8675" width="5.7109375" style="2" customWidth="1"/>
    <col min="8676" max="8676" width="6.85546875" style="2" customWidth="1"/>
    <col min="8677" max="8677" width="50.140625" style="2" customWidth="1"/>
    <col min="8678" max="8679" width="11.42578125" style="2" customWidth="1"/>
    <col min="8680" max="8683" width="0" style="2" hidden="1" customWidth="1"/>
    <col min="8684" max="8684" width="13.140625" style="2" customWidth="1"/>
    <col min="8685" max="8685" width="12.42578125" style="2" customWidth="1"/>
    <col min="8686" max="8686" width="12.28515625" style="2" customWidth="1"/>
    <col min="8687" max="8689" width="0" style="2" hidden="1" customWidth="1"/>
    <col min="8690" max="8690" width="12.7109375" style="2" customWidth="1"/>
    <col min="8691" max="8691" width="12.42578125" style="2" customWidth="1"/>
    <col min="8692" max="8692" width="13.28515625" style="2" customWidth="1"/>
    <col min="8693" max="8693" width="12.42578125" style="2" customWidth="1"/>
    <col min="8694" max="8694" width="11.7109375" style="2" customWidth="1"/>
    <col min="8695" max="8695" width="11.42578125" style="2" customWidth="1"/>
    <col min="8696" max="8696" width="11.5703125" style="2" bestFit="1" customWidth="1"/>
    <col min="8697" max="8697" width="11.85546875" style="2" customWidth="1"/>
    <col min="8698" max="8698" width="12" style="2" customWidth="1"/>
    <col min="8699" max="8930" width="9.140625" style="2"/>
    <col min="8931" max="8931" width="5.7109375" style="2" customWidth="1"/>
    <col min="8932" max="8932" width="6.85546875" style="2" customWidth="1"/>
    <col min="8933" max="8933" width="50.140625" style="2" customWidth="1"/>
    <col min="8934" max="8935" width="11.42578125" style="2" customWidth="1"/>
    <col min="8936" max="8939" width="0" style="2" hidden="1" customWidth="1"/>
    <col min="8940" max="8940" width="13.140625" style="2" customWidth="1"/>
    <col min="8941" max="8941" width="12.42578125" style="2" customWidth="1"/>
    <col min="8942" max="8942" width="12.28515625" style="2" customWidth="1"/>
    <col min="8943" max="8945" width="0" style="2" hidden="1" customWidth="1"/>
    <col min="8946" max="8946" width="12.7109375" style="2" customWidth="1"/>
    <col min="8947" max="8947" width="12.42578125" style="2" customWidth="1"/>
    <col min="8948" max="8948" width="13.28515625" style="2" customWidth="1"/>
    <col min="8949" max="8949" width="12.42578125" style="2" customWidth="1"/>
    <col min="8950" max="8950" width="11.7109375" style="2" customWidth="1"/>
    <col min="8951" max="8951" width="11.42578125" style="2" customWidth="1"/>
    <col min="8952" max="8952" width="11.5703125" style="2" bestFit="1" customWidth="1"/>
    <col min="8953" max="8953" width="11.85546875" style="2" customWidth="1"/>
    <col min="8954" max="8954" width="12" style="2" customWidth="1"/>
    <col min="8955" max="9186" width="9.140625" style="2"/>
    <col min="9187" max="9187" width="5.7109375" style="2" customWidth="1"/>
    <col min="9188" max="9188" width="6.85546875" style="2" customWidth="1"/>
    <col min="9189" max="9189" width="50.140625" style="2" customWidth="1"/>
    <col min="9190" max="9191" width="11.42578125" style="2" customWidth="1"/>
    <col min="9192" max="9195" width="0" style="2" hidden="1" customWidth="1"/>
    <col min="9196" max="9196" width="13.140625" style="2" customWidth="1"/>
    <col min="9197" max="9197" width="12.42578125" style="2" customWidth="1"/>
    <col min="9198" max="9198" width="12.28515625" style="2" customWidth="1"/>
    <col min="9199" max="9201" width="0" style="2" hidden="1" customWidth="1"/>
    <col min="9202" max="9202" width="12.7109375" style="2" customWidth="1"/>
    <col min="9203" max="9203" width="12.42578125" style="2" customWidth="1"/>
    <col min="9204" max="9204" width="13.28515625" style="2" customWidth="1"/>
    <col min="9205" max="9205" width="12.42578125" style="2" customWidth="1"/>
    <col min="9206" max="9206" width="11.7109375" style="2" customWidth="1"/>
    <col min="9207" max="9207" width="11.42578125" style="2" customWidth="1"/>
    <col min="9208" max="9208" width="11.5703125" style="2" bestFit="1" customWidth="1"/>
    <col min="9209" max="9209" width="11.85546875" style="2" customWidth="1"/>
    <col min="9210" max="9210" width="12" style="2" customWidth="1"/>
    <col min="9211" max="9442" width="9.140625" style="2"/>
    <col min="9443" max="9443" width="5.7109375" style="2" customWidth="1"/>
    <col min="9444" max="9444" width="6.85546875" style="2" customWidth="1"/>
    <col min="9445" max="9445" width="50.140625" style="2" customWidth="1"/>
    <col min="9446" max="9447" width="11.42578125" style="2" customWidth="1"/>
    <col min="9448" max="9451" width="0" style="2" hidden="1" customWidth="1"/>
    <col min="9452" max="9452" width="13.140625" style="2" customWidth="1"/>
    <col min="9453" max="9453" width="12.42578125" style="2" customWidth="1"/>
    <col min="9454" max="9454" width="12.28515625" style="2" customWidth="1"/>
    <col min="9455" max="9457" width="0" style="2" hidden="1" customWidth="1"/>
    <col min="9458" max="9458" width="12.7109375" style="2" customWidth="1"/>
    <col min="9459" max="9459" width="12.42578125" style="2" customWidth="1"/>
    <col min="9460" max="9460" width="13.28515625" style="2" customWidth="1"/>
    <col min="9461" max="9461" width="12.42578125" style="2" customWidth="1"/>
    <col min="9462" max="9462" width="11.7109375" style="2" customWidth="1"/>
    <col min="9463" max="9463" width="11.42578125" style="2" customWidth="1"/>
    <col min="9464" max="9464" width="11.5703125" style="2" bestFit="1" customWidth="1"/>
    <col min="9465" max="9465" width="11.85546875" style="2" customWidth="1"/>
    <col min="9466" max="9466" width="12" style="2" customWidth="1"/>
    <col min="9467" max="9698" width="9.140625" style="2"/>
    <col min="9699" max="9699" width="5.7109375" style="2" customWidth="1"/>
    <col min="9700" max="9700" width="6.85546875" style="2" customWidth="1"/>
    <col min="9701" max="9701" width="50.140625" style="2" customWidth="1"/>
    <col min="9702" max="9703" width="11.42578125" style="2" customWidth="1"/>
    <col min="9704" max="9707" width="0" style="2" hidden="1" customWidth="1"/>
    <col min="9708" max="9708" width="13.140625" style="2" customWidth="1"/>
    <col min="9709" max="9709" width="12.42578125" style="2" customWidth="1"/>
    <col min="9710" max="9710" width="12.28515625" style="2" customWidth="1"/>
    <col min="9711" max="9713" width="0" style="2" hidden="1" customWidth="1"/>
    <col min="9714" max="9714" width="12.7109375" style="2" customWidth="1"/>
    <col min="9715" max="9715" width="12.42578125" style="2" customWidth="1"/>
    <col min="9716" max="9716" width="13.28515625" style="2" customWidth="1"/>
    <col min="9717" max="9717" width="12.42578125" style="2" customWidth="1"/>
    <col min="9718" max="9718" width="11.7109375" style="2" customWidth="1"/>
    <col min="9719" max="9719" width="11.42578125" style="2" customWidth="1"/>
    <col min="9720" max="9720" width="11.5703125" style="2" bestFit="1" customWidth="1"/>
    <col min="9721" max="9721" width="11.85546875" style="2" customWidth="1"/>
    <col min="9722" max="9722" width="12" style="2" customWidth="1"/>
    <col min="9723" max="9954" width="9.140625" style="2"/>
    <col min="9955" max="9955" width="5.7109375" style="2" customWidth="1"/>
    <col min="9956" max="9956" width="6.85546875" style="2" customWidth="1"/>
    <col min="9957" max="9957" width="50.140625" style="2" customWidth="1"/>
    <col min="9958" max="9959" width="11.42578125" style="2" customWidth="1"/>
    <col min="9960" max="9963" width="0" style="2" hidden="1" customWidth="1"/>
    <col min="9964" max="9964" width="13.140625" style="2" customWidth="1"/>
    <col min="9965" max="9965" width="12.42578125" style="2" customWidth="1"/>
    <col min="9966" max="9966" width="12.28515625" style="2" customWidth="1"/>
    <col min="9967" max="9969" width="0" style="2" hidden="1" customWidth="1"/>
    <col min="9970" max="9970" width="12.7109375" style="2" customWidth="1"/>
    <col min="9971" max="9971" width="12.42578125" style="2" customWidth="1"/>
    <col min="9972" max="9972" width="13.28515625" style="2" customWidth="1"/>
    <col min="9973" max="9973" width="12.42578125" style="2" customWidth="1"/>
    <col min="9974" max="9974" width="11.7109375" style="2" customWidth="1"/>
    <col min="9975" max="9975" width="11.42578125" style="2" customWidth="1"/>
    <col min="9976" max="9976" width="11.5703125" style="2" bestFit="1" customWidth="1"/>
    <col min="9977" max="9977" width="11.85546875" style="2" customWidth="1"/>
    <col min="9978" max="9978" width="12" style="2" customWidth="1"/>
    <col min="9979" max="10210" width="9.140625" style="2"/>
    <col min="10211" max="10211" width="5.7109375" style="2" customWidth="1"/>
    <col min="10212" max="10212" width="6.85546875" style="2" customWidth="1"/>
    <col min="10213" max="10213" width="50.140625" style="2" customWidth="1"/>
    <col min="10214" max="10215" width="11.42578125" style="2" customWidth="1"/>
    <col min="10216" max="10219" width="0" style="2" hidden="1" customWidth="1"/>
    <col min="10220" max="10220" width="13.140625" style="2" customWidth="1"/>
    <col min="10221" max="10221" width="12.42578125" style="2" customWidth="1"/>
    <col min="10222" max="10222" width="12.28515625" style="2" customWidth="1"/>
    <col min="10223" max="10225" width="0" style="2" hidden="1" customWidth="1"/>
    <col min="10226" max="10226" width="12.7109375" style="2" customWidth="1"/>
    <col min="10227" max="10227" width="12.42578125" style="2" customWidth="1"/>
    <col min="10228" max="10228" width="13.28515625" style="2" customWidth="1"/>
    <col min="10229" max="10229" width="12.42578125" style="2" customWidth="1"/>
    <col min="10230" max="10230" width="11.7109375" style="2" customWidth="1"/>
    <col min="10231" max="10231" width="11.42578125" style="2" customWidth="1"/>
    <col min="10232" max="10232" width="11.5703125" style="2" bestFit="1" customWidth="1"/>
    <col min="10233" max="10233" width="11.85546875" style="2" customWidth="1"/>
    <col min="10234" max="10234" width="12" style="2" customWidth="1"/>
    <col min="10235" max="10466" width="9.140625" style="2"/>
    <col min="10467" max="10467" width="5.7109375" style="2" customWidth="1"/>
    <col min="10468" max="10468" width="6.85546875" style="2" customWidth="1"/>
    <col min="10469" max="10469" width="50.140625" style="2" customWidth="1"/>
    <col min="10470" max="10471" width="11.42578125" style="2" customWidth="1"/>
    <col min="10472" max="10475" width="0" style="2" hidden="1" customWidth="1"/>
    <col min="10476" max="10476" width="13.140625" style="2" customWidth="1"/>
    <col min="10477" max="10477" width="12.42578125" style="2" customWidth="1"/>
    <col min="10478" max="10478" width="12.28515625" style="2" customWidth="1"/>
    <col min="10479" max="10481" width="0" style="2" hidden="1" customWidth="1"/>
    <col min="10482" max="10482" width="12.7109375" style="2" customWidth="1"/>
    <col min="10483" max="10483" width="12.42578125" style="2" customWidth="1"/>
    <col min="10484" max="10484" width="13.28515625" style="2" customWidth="1"/>
    <col min="10485" max="10485" width="12.42578125" style="2" customWidth="1"/>
    <col min="10486" max="10486" width="11.7109375" style="2" customWidth="1"/>
    <col min="10487" max="10487" width="11.42578125" style="2" customWidth="1"/>
    <col min="10488" max="10488" width="11.5703125" style="2" bestFit="1" customWidth="1"/>
    <col min="10489" max="10489" width="11.85546875" style="2" customWidth="1"/>
    <col min="10490" max="10490" width="12" style="2" customWidth="1"/>
    <col min="10491" max="10722" width="9.140625" style="2"/>
    <col min="10723" max="10723" width="5.7109375" style="2" customWidth="1"/>
    <col min="10724" max="10724" width="6.85546875" style="2" customWidth="1"/>
    <col min="10725" max="10725" width="50.140625" style="2" customWidth="1"/>
    <col min="10726" max="10727" width="11.42578125" style="2" customWidth="1"/>
    <col min="10728" max="10731" width="0" style="2" hidden="1" customWidth="1"/>
    <col min="10732" max="10732" width="13.140625" style="2" customWidth="1"/>
    <col min="10733" max="10733" width="12.42578125" style="2" customWidth="1"/>
    <col min="10734" max="10734" width="12.28515625" style="2" customWidth="1"/>
    <col min="10735" max="10737" width="0" style="2" hidden="1" customWidth="1"/>
    <col min="10738" max="10738" width="12.7109375" style="2" customWidth="1"/>
    <col min="10739" max="10739" width="12.42578125" style="2" customWidth="1"/>
    <col min="10740" max="10740" width="13.28515625" style="2" customWidth="1"/>
    <col min="10741" max="10741" width="12.42578125" style="2" customWidth="1"/>
    <col min="10742" max="10742" width="11.7109375" style="2" customWidth="1"/>
    <col min="10743" max="10743" width="11.42578125" style="2" customWidth="1"/>
    <col min="10744" max="10744" width="11.5703125" style="2" bestFit="1" customWidth="1"/>
    <col min="10745" max="10745" width="11.85546875" style="2" customWidth="1"/>
    <col min="10746" max="10746" width="12" style="2" customWidth="1"/>
    <col min="10747" max="10978" width="9.140625" style="2"/>
    <col min="10979" max="10979" width="5.7109375" style="2" customWidth="1"/>
    <col min="10980" max="10980" width="6.85546875" style="2" customWidth="1"/>
    <col min="10981" max="10981" width="50.140625" style="2" customWidth="1"/>
    <col min="10982" max="10983" width="11.42578125" style="2" customWidth="1"/>
    <col min="10984" max="10987" width="0" style="2" hidden="1" customWidth="1"/>
    <col min="10988" max="10988" width="13.140625" style="2" customWidth="1"/>
    <col min="10989" max="10989" width="12.42578125" style="2" customWidth="1"/>
    <col min="10990" max="10990" width="12.28515625" style="2" customWidth="1"/>
    <col min="10991" max="10993" width="0" style="2" hidden="1" customWidth="1"/>
    <col min="10994" max="10994" width="12.7109375" style="2" customWidth="1"/>
    <col min="10995" max="10995" width="12.42578125" style="2" customWidth="1"/>
    <col min="10996" max="10996" width="13.28515625" style="2" customWidth="1"/>
    <col min="10997" max="10997" width="12.42578125" style="2" customWidth="1"/>
    <col min="10998" max="10998" width="11.7109375" style="2" customWidth="1"/>
    <col min="10999" max="10999" width="11.42578125" style="2" customWidth="1"/>
    <col min="11000" max="11000" width="11.5703125" style="2" bestFit="1" customWidth="1"/>
    <col min="11001" max="11001" width="11.85546875" style="2" customWidth="1"/>
    <col min="11002" max="11002" width="12" style="2" customWidth="1"/>
    <col min="11003" max="11234" width="9.140625" style="2"/>
    <col min="11235" max="11235" width="5.7109375" style="2" customWidth="1"/>
    <col min="11236" max="11236" width="6.85546875" style="2" customWidth="1"/>
    <col min="11237" max="11237" width="50.140625" style="2" customWidth="1"/>
    <col min="11238" max="11239" width="11.42578125" style="2" customWidth="1"/>
    <col min="11240" max="11243" width="0" style="2" hidden="1" customWidth="1"/>
    <col min="11244" max="11244" width="13.140625" style="2" customWidth="1"/>
    <col min="11245" max="11245" width="12.42578125" style="2" customWidth="1"/>
    <col min="11246" max="11246" width="12.28515625" style="2" customWidth="1"/>
    <col min="11247" max="11249" width="0" style="2" hidden="1" customWidth="1"/>
    <col min="11250" max="11250" width="12.7109375" style="2" customWidth="1"/>
    <col min="11251" max="11251" width="12.42578125" style="2" customWidth="1"/>
    <col min="11252" max="11252" width="13.28515625" style="2" customWidth="1"/>
    <col min="11253" max="11253" width="12.42578125" style="2" customWidth="1"/>
    <col min="11254" max="11254" width="11.7109375" style="2" customWidth="1"/>
    <col min="11255" max="11255" width="11.42578125" style="2" customWidth="1"/>
    <col min="11256" max="11256" width="11.5703125" style="2" bestFit="1" customWidth="1"/>
    <col min="11257" max="11257" width="11.85546875" style="2" customWidth="1"/>
    <col min="11258" max="11258" width="12" style="2" customWidth="1"/>
    <col min="11259" max="11490" width="9.140625" style="2"/>
    <col min="11491" max="11491" width="5.7109375" style="2" customWidth="1"/>
    <col min="11492" max="11492" width="6.85546875" style="2" customWidth="1"/>
    <col min="11493" max="11493" width="50.140625" style="2" customWidth="1"/>
    <col min="11494" max="11495" width="11.42578125" style="2" customWidth="1"/>
    <col min="11496" max="11499" width="0" style="2" hidden="1" customWidth="1"/>
    <col min="11500" max="11500" width="13.140625" style="2" customWidth="1"/>
    <col min="11501" max="11501" width="12.42578125" style="2" customWidth="1"/>
    <col min="11502" max="11502" width="12.28515625" style="2" customWidth="1"/>
    <col min="11503" max="11505" width="0" style="2" hidden="1" customWidth="1"/>
    <col min="11506" max="11506" width="12.7109375" style="2" customWidth="1"/>
    <col min="11507" max="11507" width="12.42578125" style="2" customWidth="1"/>
    <col min="11508" max="11508" width="13.28515625" style="2" customWidth="1"/>
    <col min="11509" max="11509" width="12.42578125" style="2" customWidth="1"/>
    <col min="11510" max="11510" width="11.7109375" style="2" customWidth="1"/>
    <col min="11511" max="11511" width="11.42578125" style="2" customWidth="1"/>
    <col min="11512" max="11512" width="11.5703125" style="2" bestFit="1" customWidth="1"/>
    <col min="11513" max="11513" width="11.85546875" style="2" customWidth="1"/>
    <col min="11514" max="11514" width="12" style="2" customWidth="1"/>
    <col min="11515" max="11746" width="9.140625" style="2"/>
    <col min="11747" max="11747" width="5.7109375" style="2" customWidth="1"/>
    <col min="11748" max="11748" width="6.85546875" style="2" customWidth="1"/>
    <col min="11749" max="11749" width="50.140625" style="2" customWidth="1"/>
    <col min="11750" max="11751" width="11.42578125" style="2" customWidth="1"/>
    <col min="11752" max="11755" width="0" style="2" hidden="1" customWidth="1"/>
    <col min="11756" max="11756" width="13.140625" style="2" customWidth="1"/>
    <col min="11757" max="11757" width="12.42578125" style="2" customWidth="1"/>
    <col min="11758" max="11758" width="12.28515625" style="2" customWidth="1"/>
    <col min="11759" max="11761" width="0" style="2" hidden="1" customWidth="1"/>
    <col min="11762" max="11762" width="12.7109375" style="2" customWidth="1"/>
    <col min="11763" max="11763" width="12.42578125" style="2" customWidth="1"/>
    <col min="11764" max="11764" width="13.28515625" style="2" customWidth="1"/>
    <col min="11765" max="11765" width="12.42578125" style="2" customWidth="1"/>
    <col min="11766" max="11766" width="11.7109375" style="2" customWidth="1"/>
    <col min="11767" max="11767" width="11.42578125" style="2" customWidth="1"/>
    <col min="11768" max="11768" width="11.5703125" style="2" bestFit="1" customWidth="1"/>
    <col min="11769" max="11769" width="11.85546875" style="2" customWidth="1"/>
    <col min="11770" max="11770" width="12" style="2" customWidth="1"/>
    <col min="11771" max="12002" width="9.140625" style="2"/>
    <col min="12003" max="12003" width="5.7109375" style="2" customWidth="1"/>
    <col min="12004" max="12004" width="6.85546875" style="2" customWidth="1"/>
    <col min="12005" max="12005" width="50.140625" style="2" customWidth="1"/>
    <col min="12006" max="12007" width="11.42578125" style="2" customWidth="1"/>
    <col min="12008" max="12011" width="0" style="2" hidden="1" customWidth="1"/>
    <col min="12012" max="12012" width="13.140625" style="2" customWidth="1"/>
    <col min="12013" max="12013" width="12.42578125" style="2" customWidth="1"/>
    <col min="12014" max="12014" width="12.28515625" style="2" customWidth="1"/>
    <col min="12015" max="12017" width="0" style="2" hidden="1" customWidth="1"/>
    <col min="12018" max="12018" width="12.7109375" style="2" customWidth="1"/>
    <col min="12019" max="12019" width="12.42578125" style="2" customWidth="1"/>
    <col min="12020" max="12020" width="13.28515625" style="2" customWidth="1"/>
    <col min="12021" max="12021" width="12.42578125" style="2" customWidth="1"/>
    <col min="12022" max="12022" width="11.7109375" style="2" customWidth="1"/>
    <col min="12023" max="12023" width="11.42578125" style="2" customWidth="1"/>
    <col min="12024" max="12024" width="11.5703125" style="2" bestFit="1" customWidth="1"/>
    <col min="12025" max="12025" width="11.85546875" style="2" customWidth="1"/>
    <col min="12026" max="12026" width="12" style="2" customWidth="1"/>
    <col min="12027" max="12258" width="9.140625" style="2"/>
    <col min="12259" max="12259" width="5.7109375" style="2" customWidth="1"/>
    <col min="12260" max="12260" width="6.85546875" style="2" customWidth="1"/>
    <col min="12261" max="12261" width="50.140625" style="2" customWidth="1"/>
    <col min="12262" max="12263" width="11.42578125" style="2" customWidth="1"/>
    <col min="12264" max="12267" width="0" style="2" hidden="1" customWidth="1"/>
    <col min="12268" max="12268" width="13.140625" style="2" customWidth="1"/>
    <col min="12269" max="12269" width="12.42578125" style="2" customWidth="1"/>
    <col min="12270" max="12270" width="12.28515625" style="2" customWidth="1"/>
    <col min="12271" max="12273" width="0" style="2" hidden="1" customWidth="1"/>
    <col min="12274" max="12274" width="12.7109375" style="2" customWidth="1"/>
    <col min="12275" max="12275" width="12.42578125" style="2" customWidth="1"/>
    <col min="12276" max="12276" width="13.28515625" style="2" customWidth="1"/>
    <col min="12277" max="12277" width="12.42578125" style="2" customWidth="1"/>
    <col min="12278" max="12278" width="11.7109375" style="2" customWidth="1"/>
    <col min="12279" max="12279" width="11.42578125" style="2" customWidth="1"/>
    <col min="12280" max="12280" width="11.5703125" style="2" bestFit="1" customWidth="1"/>
    <col min="12281" max="12281" width="11.85546875" style="2" customWidth="1"/>
    <col min="12282" max="12282" width="12" style="2" customWidth="1"/>
    <col min="12283" max="12514" width="9.140625" style="2"/>
    <col min="12515" max="12515" width="5.7109375" style="2" customWidth="1"/>
    <col min="12516" max="12516" width="6.85546875" style="2" customWidth="1"/>
    <col min="12517" max="12517" width="50.140625" style="2" customWidth="1"/>
    <col min="12518" max="12519" width="11.42578125" style="2" customWidth="1"/>
    <col min="12520" max="12523" width="0" style="2" hidden="1" customWidth="1"/>
    <col min="12524" max="12524" width="13.140625" style="2" customWidth="1"/>
    <col min="12525" max="12525" width="12.42578125" style="2" customWidth="1"/>
    <col min="12526" max="12526" width="12.28515625" style="2" customWidth="1"/>
    <col min="12527" max="12529" width="0" style="2" hidden="1" customWidth="1"/>
    <col min="12530" max="12530" width="12.7109375" style="2" customWidth="1"/>
    <col min="12531" max="12531" width="12.42578125" style="2" customWidth="1"/>
    <col min="12532" max="12532" width="13.28515625" style="2" customWidth="1"/>
    <col min="12533" max="12533" width="12.42578125" style="2" customWidth="1"/>
    <col min="12534" max="12534" width="11.7109375" style="2" customWidth="1"/>
    <col min="12535" max="12535" width="11.42578125" style="2" customWidth="1"/>
    <col min="12536" max="12536" width="11.5703125" style="2" bestFit="1" customWidth="1"/>
    <col min="12537" max="12537" width="11.85546875" style="2" customWidth="1"/>
    <col min="12538" max="12538" width="12" style="2" customWidth="1"/>
    <col min="12539" max="12770" width="9.140625" style="2"/>
    <col min="12771" max="12771" width="5.7109375" style="2" customWidth="1"/>
    <col min="12772" max="12772" width="6.85546875" style="2" customWidth="1"/>
    <col min="12773" max="12773" width="50.140625" style="2" customWidth="1"/>
    <col min="12774" max="12775" width="11.42578125" style="2" customWidth="1"/>
    <col min="12776" max="12779" width="0" style="2" hidden="1" customWidth="1"/>
    <col min="12780" max="12780" width="13.140625" style="2" customWidth="1"/>
    <col min="12781" max="12781" width="12.42578125" style="2" customWidth="1"/>
    <col min="12782" max="12782" width="12.28515625" style="2" customWidth="1"/>
    <col min="12783" max="12785" width="0" style="2" hidden="1" customWidth="1"/>
    <col min="12786" max="12786" width="12.7109375" style="2" customWidth="1"/>
    <col min="12787" max="12787" width="12.42578125" style="2" customWidth="1"/>
    <col min="12788" max="12788" width="13.28515625" style="2" customWidth="1"/>
    <col min="12789" max="12789" width="12.42578125" style="2" customWidth="1"/>
    <col min="12790" max="12790" width="11.7109375" style="2" customWidth="1"/>
    <col min="12791" max="12791" width="11.42578125" style="2" customWidth="1"/>
    <col min="12792" max="12792" width="11.5703125" style="2" bestFit="1" customWidth="1"/>
    <col min="12793" max="12793" width="11.85546875" style="2" customWidth="1"/>
    <col min="12794" max="12794" width="12" style="2" customWidth="1"/>
    <col min="12795" max="13026" width="9.140625" style="2"/>
    <col min="13027" max="13027" width="5.7109375" style="2" customWidth="1"/>
    <col min="13028" max="13028" width="6.85546875" style="2" customWidth="1"/>
    <col min="13029" max="13029" width="50.140625" style="2" customWidth="1"/>
    <col min="13030" max="13031" width="11.42578125" style="2" customWidth="1"/>
    <col min="13032" max="13035" width="0" style="2" hidden="1" customWidth="1"/>
    <col min="13036" max="13036" width="13.140625" style="2" customWidth="1"/>
    <col min="13037" max="13037" width="12.42578125" style="2" customWidth="1"/>
    <col min="13038" max="13038" width="12.28515625" style="2" customWidth="1"/>
    <col min="13039" max="13041" width="0" style="2" hidden="1" customWidth="1"/>
    <col min="13042" max="13042" width="12.7109375" style="2" customWidth="1"/>
    <col min="13043" max="13043" width="12.42578125" style="2" customWidth="1"/>
    <col min="13044" max="13044" width="13.28515625" style="2" customWidth="1"/>
    <col min="13045" max="13045" width="12.42578125" style="2" customWidth="1"/>
    <col min="13046" max="13046" width="11.7109375" style="2" customWidth="1"/>
    <col min="13047" max="13047" width="11.42578125" style="2" customWidth="1"/>
    <col min="13048" max="13048" width="11.5703125" style="2" bestFit="1" customWidth="1"/>
    <col min="13049" max="13049" width="11.85546875" style="2" customWidth="1"/>
    <col min="13050" max="13050" width="12" style="2" customWidth="1"/>
    <col min="13051" max="13282" width="9.140625" style="2"/>
    <col min="13283" max="13283" width="5.7109375" style="2" customWidth="1"/>
    <col min="13284" max="13284" width="6.85546875" style="2" customWidth="1"/>
    <col min="13285" max="13285" width="50.140625" style="2" customWidth="1"/>
    <col min="13286" max="13287" width="11.42578125" style="2" customWidth="1"/>
    <col min="13288" max="13291" width="0" style="2" hidden="1" customWidth="1"/>
    <col min="13292" max="13292" width="13.140625" style="2" customWidth="1"/>
    <col min="13293" max="13293" width="12.42578125" style="2" customWidth="1"/>
    <col min="13294" max="13294" width="12.28515625" style="2" customWidth="1"/>
    <col min="13295" max="13297" width="0" style="2" hidden="1" customWidth="1"/>
    <col min="13298" max="13298" width="12.7109375" style="2" customWidth="1"/>
    <col min="13299" max="13299" width="12.42578125" style="2" customWidth="1"/>
    <col min="13300" max="13300" width="13.28515625" style="2" customWidth="1"/>
    <col min="13301" max="13301" width="12.42578125" style="2" customWidth="1"/>
    <col min="13302" max="13302" width="11.7109375" style="2" customWidth="1"/>
    <col min="13303" max="13303" width="11.42578125" style="2" customWidth="1"/>
    <col min="13304" max="13304" width="11.5703125" style="2" bestFit="1" customWidth="1"/>
    <col min="13305" max="13305" width="11.85546875" style="2" customWidth="1"/>
    <col min="13306" max="13306" width="12" style="2" customWidth="1"/>
    <col min="13307" max="13538" width="9.140625" style="2"/>
    <col min="13539" max="13539" width="5.7109375" style="2" customWidth="1"/>
    <col min="13540" max="13540" width="6.85546875" style="2" customWidth="1"/>
    <col min="13541" max="13541" width="50.140625" style="2" customWidth="1"/>
    <col min="13542" max="13543" width="11.42578125" style="2" customWidth="1"/>
    <col min="13544" max="13547" width="0" style="2" hidden="1" customWidth="1"/>
    <col min="13548" max="13548" width="13.140625" style="2" customWidth="1"/>
    <col min="13549" max="13549" width="12.42578125" style="2" customWidth="1"/>
    <col min="13550" max="13550" width="12.28515625" style="2" customWidth="1"/>
    <col min="13551" max="13553" width="0" style="2" hidden="1" customWidth="1"/>
    <col min="13554" max="13554" width="12.7109375" style="2" customWidth="1"/>
    <col min="13555" max="13555" width="12.42578125" style="2" customWidth="1"/>
    <col min="13556" max="13556" width="13.28515625" style="2" customWidth="1"/>
    <col min="13557" max="13557" width="12.42578125" style="2" customWidth="1"/>
    <col min="13558" max="13558" width="11.7109375" style="2" customWidth="1"/>
    <col min="13559" max="13559" width="11.42578125" style="2" customWidth="1"/>
    <col min="13560" max="13560" width="11.5703125" style="2" bestFit="1" customWidth="1"/>
    <col min="13561" max="13561" width="11.85546875" style="2" customWidth="1"/>
    <col min="13562" max="13562" width="12" style="2" customWidth="1"/>
    <col min="13563" max="13794" width="9.140625" style="2"/>
    <col min="13795" max="13795" width="5.7109375" style="2" customWidth="1"/>
    <col min="13796" max="13796" width="6.85546875" style="2" customWidth="1"/>
    <col min="13797" max="13797" width="50.140625" style="2" customWidth="1"/>
    <col min="13798" max="13799" width="11.42578125" style="2" customWidth="1"/>
    <col min="13800" max="13803" width="0" style="2" hidden="1" customWidth="1"/>
    <col min="13804" max="13804" width="13.140625" style="2" customWidth="1"/>
    <col min="13805" max="13805" width="12.42578125" style="2" customWidth="1"/>
    <col min="13806" max="13806" width="12.28515625" style="2" customWidth="1"/>
    <col min="13807" max="13809" width="0" style="2" hidden="1" customWidth="1"/>
    <col min="13810" max="13810" width="12.7109375" style="2" customWidth="1"/>
    <col min="13811" max="13811" width="12.42578125" style="2" customWidth="1"/>
    <col min="13812" max="13812" width="13.28515625" style="2" customWidth="1"/>
    <col min="13813" max="13813" width="12.42578125" style="2" customWidth="1"/>
    <col min="13814" max="13814" width="11.7109375" style="2" customWidth="1"/>
    <col min="13815" max="13815" width="11.42578125" style="2" customWidth="1"/>
    <col min="13816" max="13816" width="11.5703125" style="2" bestFit="1" customWidth="1"/>
    <col min="13817" max="13817" width="11.85546875" style="2" customWidth="1"/>
    <col min="13818" max="13818" width="12" style="2" customWidth="1"/>
    <col min="13819" max="14050" width="9.140625" style="2"/>
    <col min="14051" max="14051" width="5.7109375" style="2" customWidth="1"/>
    <col min="14052" max="14052" width="6.85546875" style="2" customWidth="1"/>
    <col min="14053" max="14053" width="50.140625" style="2" customWidth="1"/>
    <col min="14054" max="14055" width="11.42578125" style="2" customWidth="1"/>
    <col min="14056" max="14059" width="0" style="2" hidden="1" customWidth="1"/>
    <col min="14060" max="14060" width="13.140625" style="2" customWidth="1"/>
    <col min="14061" max="14061" width="12.42578125" style="2" customWidth="1"/>
    <col min="14062" max="14062" width="12.28515625" style="2" customWidth="1"/>
    <col min="14063" max="14065" width="0" style="2" hidden="1" customWidth="1"/>
    <col min="14066" max="14066" width="12.7109375" style="2" customWidth="1"/>
    <col min="14067" max="14067" width="12.42578125" style="2" customWidth="1"/>
    <col min="14068" max="14068" width="13.28515625" style="2" customWidth="1"/>
    <col min="14069" max="14069" width="12.42578125" style="2" customWidth="1"/>
    <col min="14070" max="14070" width="11.7109375" style="2" customWidth="1"/>
    <col min="14071" max="14071" width="11.42578125" style="2" customWidth="1"/>
    <col min="14072" max="14072" width="11.5703125" style="2" bestFit="1" customWidth="1"/>
    <col min="14073" max="14073" width="11.85546875" style="2" customWidth="1"/>
    <col min="14074" max="14074" width="12" style="2" customWidth="1"/>
    <col min="14075" max="14306" width="9.140625" style="2"/>
    <col min="14307" max="14307" width="5.7109375" style="2" customWidth="1"/>
    <col min="14308" max="14308" width="6.85546875" style="2" customWidth="1"/>
    <col min="14309" max="14309" width="50.140625" style="2" customWidth="1"/>
    <col min="14310" max="14311" width="11.42578125" style="2" customWidth="1"/>
    <col min="14312" max="14315" width="0" style="2" hidden="1" customWidth="1"/>
    <col min="14316" max="14316" width="13.140625" style="2" customWidth="1"/>
    <col min="14317" max="14317" width="12.42578125" style="2" customWidth="1"/>
    <col min="14318" max="14318" width="12.28515625" style="2" customWidth="1"/>
    <col min="14319" max="14321" width="0" style="2" hidden="1" customWidth="1"/>
    <col min="14322" max="14322" width="12.7109375" style="2" customWidth="1"/>
    <col min="14323" max="14323" width="12.42578125" style="2" customWidth="1"/>
    <col min="14324" max="14324" width="13.28515625" style="2" customWidth="1"/>
    <col min="14325" max="14325" width="12.42578125" style="2" customWidth="1"/>
    <col min="14326" max="14326" width="11.7109375" style="2" customWidth="1"/>
    <col min="14327" max="14327" width="11.42578125" style="2" customWidth="1"/>
    <col min="14328" max="14328" width="11.5703125" style="2" bestFit="1" customWidth="1"/>
    <col min="14329" max="14329" width="11.85546875" style="2" customWidth="1"/>
    <col min="14330" max="14330" width="12" style="2" customWidth="1"/>
    <col min="14331" max="14562" width="9.140625" style="2"/>
    <col min="14563" max="14563" width="5.7109375" style="2" customWidth="1"/>
    <col min="14564" max="14564" width="6.85546875" style="2" customWidth="1"/>
    <col min="14565" max="14565" width="50.140625" style="2" customWidth="1"/>
    <col min="14566" max="14567" width="11.42578125" style="2" customWidth="1"/>
    <col min="14568" max="14571" width="0" style="2" hidden="1" customWidth="1"/>
    <col min="14572" max="14572" width="13.140625" style="2" customWidth="1"/>
    <col min="14573" max="14573" width="12.42578125" style="2" customWidth="1"/>
    <col min="14574" max="14574" width="12.28515625" style="2" customWidth="1"/>
    <col min="14575" max="14577" width="0" style="2" hidden="1" customWidth="1"/>
    <col min="14578" max="14578" width="12.7109375" style="2" customWidth="1"/>
    <col min="14579" max="14579" width="12.42578125" style="2" customWidth="1"/>
    <col min="14580" max="14580" width="13.28515625" style="2" customWidth="1"/>
    <col min="14581" max="14581" width="12.42578125" style="2" customWidth="1"/>
    <col min="14582" max="14582" width="11.7109375" style="2" customWidth="1"/>
    <col min="14583" max="14583" width="11.42578125" style="2" customWidth="1"/>
    <col min="14584" max="14584" width="11.5703125" style="2" bestFit="1" customWidth="1"/>
    <col min="14585" max="14585" width="11.85546875" style="2" customWidth="1"/>
    <col min="14586" max="14586" width="12" style="2" customWidth="1"/>
    <col min="14587" max="14818" width="9.140625" style="2"/>
    <col min="14819" max="14819" width="5.7109375" style="2" customWidth="1"/>
    <col min="14820" max="14820" width="6.85546875" style="2" customWidth="1"/>
    <col min="14821" max="14821" width="50.140625" style="2" customWidth="1"/>
    <col min="14822" max="14823" width="11.42578125" style="2" customWidth="1"/>
    <col min="14824" max="14827" width="0" style="2" hidden="1" customWidth="1"/>
    <col min="14828" max="14828" width="13.140625" style="2" customWidth="1"/>
    <col min="14829" max="14829" width="12.42578125" style="2" customWidth="1"/>
    <col min="14830" max="14830" width="12.28515625" style="2" customWidth="1"/>
    <col min="14831" max="14833" width="0" style="2" hidden="1" customWidth="1"/>
    <col min="14834" max="14834" width="12.7109375" style="2" customWidth="1"/>
    <col min="14835" max="14835" width="12.42578125" style="2" customWidth="1"/>
    <col min="14836" max="14836" width="13.28515625" style="2" customWidth="1"/>
    <col min="14837" max="14837" width="12.42578125" style="2" customWidth="1"/>
    <col min="14838" max="14838" width="11.7109375" style="2" customWidth="1"/>
    <col min="14839" max="14839" width="11.42578125" style="2" customWidth="1"/>
    <col min="14840" max="14840" width="11.5703125" style="2" bestFit="1" customWidth="1"/>
    <col min="14841" max="14841" width="11.85546875" style="2" customWidth="1"/>
    <col min="14842" max="14842" width="12" style="2" customWidth="1"/>
    <col min="14843" max="15074" width="9.140625" style="2"/>
    <col min="15075" max="15075" width="5.7109375" style="2" customWidth="1"/>
    <col min="15076" max="15076" width="6.85546875" style="2" customWidth="1"/>
    <col min="15077" max="15077" width="50.140625" style="2" customWidth="1"/>
    <col min="15078" max="15079" width="11.42578125" style="2" customWidth="1"/>
    <col min="15080" max="15083" width="0" style="2" hidden="1" customWidth="1"/>
    <col min="15084" max="15084" width="13.140625" style="2" customWidth="1"/>
    <col min="15085" max="15085" width="12.42578125" style="2" customWidth="1"/>
    <col min="15086" max="15086" width="12.28515625" style="2" customWidth="1"/>
    <col min="15087" max="15089" width="0" style="2" hidden="1" customWidth="1"/>
    <col min="15090" max="15090" width="12.7109375" style="2" customWidth="1"/>
    <col min="15091" max="15091" width="12.42578125" style="2" customWidth="1"/>
    <col min="15092" max="15092" width="13.28515625" style="2" customWidth="1"/>
    <col min="15093" max="15093" width="12.42578125" style="2" customWidth="1"/>
    <col min="15094" max="15094" width="11.7109375" style="2" customWidth="1"/>
    <col min="15095" max="15095" width="11.42578125" style="2" customWidth="1"/>
    <col min="15096" max="15096" width="11.5703125" style="2" bestFit="1" customWidth="1"/>
    <col min="15097" max="15097" width="11.85546875" style="2" customWidth="1"/>
    <col min="15098" max="15098" width="12" style="2" customWidth="1"/>
    <col min="15099" max="15330" width="9.140625" style="2"/>
    <col min="15331" max="15331" width="5.7109375" style="2" customWidth="1"/>
    <col min="15332" max="15332" width="6.85546875" style="2" customWidth="1"/>
    <col min="15333" max="15333" width="50.140625" style="2" customWidth="1"/>
    <col min="15334" max="15335" width="11.42578125" style="2" customWidth="1"/>
    <col min="15336" max="15339" width="0" style="2" hidden="1" customWidth="1"/>
    <col min="15340" max="15340" width="13.140625" style="2" customWidth="1"/>
    <col min="15341" max="15341" width="12.42578125" style="2" customWidth="1"/>
    <col min="15342" max="15342" width="12.28515625" style="2" customWidth="1"/>
    <col min="15343" max="15345" width="0" style="2" hidden="1" customWidth="1"/>
    <col min="15346" max="15346" width="12.7109375" style="2" customWidth="1"/>
    <col min="15347" max="15347" width="12.42578125" style="2" customWidth="1"/>
    <col min="15348" max="15348" width="13.28515625" style="2" customWidth="1"/>
    <col min="15349" max="15349" width="12.42578125" style="2" customWidth="1"/>
    <col min="15350" max="15350" width="11.7109375" style="2" customWidth="1"/>
    <col min="15351" max="15351" width="11.42578125" style="2" customWidth="1"/>
    <col min="15352" max="15352" width="11.5703125" style="2" bestFit="1" customWidth="1"/>
    <col min="15353" max="15353" width="11.85546875" style="2" customWidth="1"/>
    <col min="15354" max="15354" width="12" style="2" customWidth="1"/>
    <col min="15355" max="15586" width="9.140625" style="2"/>
    <col min="15587" max="15587" width="5.7109375" style="2" customWidth="1"/>
    <col min="15588" max="15588" width="6.85546875" style="2" customWidth="1"/>
    <col min="15589" max="15589" width="50.140625" style="2" customWidth="1"/>
    <col min="15590" max="15591" width="11.42578125" style="2" customWidth="1"/>
    <col min="15592" max="15595" width="0" style="2" hidden="1" customWidth="1"/>
    <col min="15596" max="15596" width="13.140625" style="2" customWidth="1"/>
    <col min="15597" max="15597" width="12.42578125" style="2" customWidth="1"/>
    <col min="15598" max="15598" width="12.28515625" style="2" customWidth="1"/>
    <col min="15599" max="15601" width="0" style="2" hidden="1" customWidth="1"/>
    <col min="15602" max="15602" width="12.7109375" style="2" customWidth="1"/>
    <col min="15603" max="15603" width="12.42578125" style="2" customWidth="1"/>
    <col min="15604" max="15604" width="13.28515625" style="2" customWidth="1"/>
    <col min="15605" max="15605" width="12.42578125" style="2" customWidth="1"/>
    <col min="15606" max="15606" width="11.7109375" style="2" customWidth="1"/>
    <col min="15607" max="15607" width="11.42578125" style="2" customWidth="1"/>
    <col min="15608" max="15608" width="11.5703125" style="2" bestFit="1" customWidth="1"/>
    <col min="15609" max="15609" width="11.85546875" style="2" customWidth="1"/>
    <col min="15610" max="15610" width="12" style="2" customWidth="1"/>
    <col min="15611" max="15842" width="9.140625" style="2"/>
    <col min="15843" max="15843" width="5.7109375" style="2" customWidth="1"/>
    <col min="15844" max="15844" width="6.85546875" style="2" customWidth="1"/>
    <col min="15845" max="15845" width="50.140625" style="2" customWidth="1"/>
    <col min="15846" max="15847" width="11.42578125" style="2" customWidth="1"/>
    <col min="15848" max="15851" width="0" style="2" hidden="1" customWidth="1"/>
    <col min="15852" max="15852" width="13.140625" style="2" customWidth="1"/>
    <col min="15853" max="15853" width="12.42578125" style="2" customWidth="1"/>
    <col min="15854" max="15854" width="12.28515625" style="2" customWidth="1"/>
    <col min="15855" max="15857" width="0" style="2" hidden="1" customWidth="1"/>
    <col min="15858" max="15858" width="12.7109375" style="2" customWidth="1"/>
    <col min="15859" max="15859" width="12.42578125" style="2" customWidth="1"/>
    <col min="15860" max="15860" width="13.28515625" style="2" customWidth="1"/>
    <col min="15861" max="15861" width="12.42578125" style="2" customWidth="1"/>
    <col min="15862" max="15862" width="11.7109375" style="2" customWidth="1"/>
    <col min="15863" max="15863" width="11.42578125" style="2" customWidth="1"/>
    <col min="15864" max="15864" width="11.5703125" style="2" bestFit="1" customWidth="1"/>
    <col min="15865" max="15865" width="11.85546875" style="2" customWidth="1"/>
    <col min="15866" max="15866" width="12" style="2" customWidth="1"/>
    <col min="15867" max="16098" width="9.140625" style="2"/>
    <col min="16099" max="16099" width="5.7109375" style="2" customWidth="1"/>
    <col min="16100" max="16100" width="6.85546875" style="2" customWidth="1"/>
    <col min="16101" max="16101" width="50.140625" style="2" customWidth="1"/>
    <col min="16102" max="16103" width="11.42578125" style="2" customWidth="1"/>
    <col min="16104" max="16107" width="0" style="2" hidden="1" customWidth="1"/>
    <col min="16108" max="16108" width="13.140625" style="2" customWidth="1"/>
    <col min="16109" max="16109" width="12.42578125" style="2" customWidth="1"/>
    <col min="16110" max="16110" width="12.28515625" style="2" customWidth="1"/>
    <col min="16111" max="16113" width="0" style="2" hidden="1" customWidth="1"/>
    <col min="16114" max="16114" width="12.7109375" style="2" customWidth="1"/>
    <col min="16115" max="16115" width="12.42578125" style="2" customWidth="1"/>
    <col min="16116" max="16116" width="13.28515625" style="2" customWidth="1"/>
    <col min="16117" max="16117" width="12.42578125" style="2" customWidth="1"/>
    <col min="16118" max="16118" width="11.7109375" style="2" customWidth="1"/>
    <col min="16119" max="16119" width="11.42578125" style="2" customWidth="1"/>
    <col min="16120" max="16120" width="11.5703125" style="2" bestFit="1" customWidth="1"/>
    <col min="16121" max="16121" width="11.85546875" style="2" customWidth="1"/>
    <col min="16122" max="16122" width="12" style="2" customWidth="1"/>
    <col min="16123" max="16384" width="9.140625" style="2"/>
  </cols>
  <sheetData>
    <row r="1" spans="1:50" ht="9.75" customHeight="1"/>
    <row r="2" spans="1:50" ht="22.5" customHeight="1">
      <c r="A2" s="144" t="s">
        <v>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50" ht="25.5" customHeight="1">
      <c r="A3" s="155" t="s">
        <v>79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50" ht="21.75" customHeight="1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50" ht="16.5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50" ht="63" customHeight="1" thickBot="1">
      <c r="A6" s="133" t="s">
        <v>5</v>
      </c>
      <c r="B6" s="134"/>
      <c r="C6" s="134"/>
      <c r="D6" s="137" t="s">
        <v>6</v>
      </c>
      <c r="E6" s="147" t="s">
        <v>49</v>
      </c>
      <c r="F6" s="131" t="s">
        <v>71</v>
      </c>
      <c r="G6" s="127" t="s">
        <v>75</v>
      </c>
      <c r="H6" s="128"/>
      <c r="I6" s="129"/>
      <c r="J6" s="127" t="s">
        <v>78</v>
      </c>
      <c r="K6" s="128"/>
      <c r="L6" s="129"/>
    </row>
    <row r="7" spans="1:50" ht="25.5" customHeight="1">
      <c r="A7" s="135"/>
      <c r="B7" s="136"/>
      <c r="C7" s="136"/>
      <c r="D7" s="138"/>
      <c r="E7" s="148"/>
      <c r="F7" s="132"/>
      <c r="G7" s="58" t="s">
        <v>39</v>
      </c>
      <c r="H7" s="59" t="s">
        <v>42</v>
      </c>
      <c r="I7" s="60" t="s">
        <v>72</v>
      </c>
      <c r="J7" s="58" t="s">
        <v>39</v>
      </c>
      <c r="K7" s="59" t="s">
        <v>42</v>
      </c>
      <c r="L7" s="60" t="s">
        <v>72</v>
      </c>
    </row>
    <row r="8" spans="1:50" s="3" customFormat="1" ht="50.25" customHeight="1">
      <c r="A8" s="156" t="s">
        <v>7</v>
      </c>
      <c r="B8" s="149" t="s">
        <v>8</v>
      </c>
      <c r="C8" s="150"/>
      <c r="D8" s="46" t="s">
        <v>9</v>
      </c>
      <c r="E8" s="25">
        <f t="shared" ref="E8:I8" si="0">E9+E10+E11+E12</f>
        <v>7281284.4999999981</v>
      </c>
      <c r="F8" s="25">
        <f t="shared" si="0"/>
        <v>8624382.1033440027</v>
      </c>
      <c r="G8" s="25">
        <f>G9+G10+G11+G12</f>
        <v>8551815.4941013344</v>
      </c>
      <c r="H8" s="97">
        <f t="shared" si="0"/>
        <v>13473707.861206401</v>
      </c>
      <c r="I8" s="98">
        <f t="shared" si="0"/>
        <v>16515214.9841008</v>
      </c>
      <c r="J8" s="25">
        <f t="shared" ref="J8" si="1">J9+J10+J11+J12</f>
        <v>8230870.040000001</v>
      </c>
      <c r="K8" s="97">
        <f>K14+K23+K30+K32+K58+K70</f>
        <v>13449051.899999999</v>
      </c>
      <c r="L8" s="114">
        <f>L14+L23+L30+L32+L58+L70</f>
        <v>16493322.300000001</v>
      </c>
      <c r="M8" s="113"/>
      <c r="N8" s="113"/>
    </row>
    <row r="9" spans="1:50" s="3" customFormat="1" ht="21.75" customHeight="1">
      <c r="A9" s="157"/>
      <c r="B9" s="151"/>
      <c r="C9" s="152"/>
      <c r="D9" s="45" t="s">
        <v>10</v>
      </c>
      <c r="E9" s="11">
        <f t="shared" ref="E9:L9" si="2">E15+E16+E19+E24+E25+E26+E31+E35+E36+E37+E38+E39+E40+E41+E42+E43+E44+E45+E46+E47+E50+E51+E52+E55+E59+E60+E61+E62+E63+E64+E71+E72</f>
        <v>6571572.5999999987</v>
      </c>
      <c r="F9" s="11">
        <f t="shared" si="2"/>
        <v>7093578.4033440016</v>
      </c>
      <c r="G9" s="11">
        <f t="shared" si="2"/>
        <v>7718621.3941013338</v>
      </c>
      <c r="H9" s="6">
        <f t="shared" si="2"/>
        <v>7125724.5612064013</v>
      </c>
      <c r="I9" s="23">
        <f t="shared" si="2"/>
        <v>7116428.2841008017</v>
      </c>
      <c r="J9" s="11">
        <f t="shared" si="2"/>
        <v>7710637.3400000008</v>
      </c>
      <c r="K9" s="6">
        <f t="shared" si="2"/>
        <v>0</v>
      </c>
      <c r="L9" s="23">
        <f t="shared" si="2"/>
        <v>0</v>
      </c>
    </row>
    <row r="10" spans="1:50" s="3" customFormat="1" ht="21" customHeight="1">
      <c r="A10" s="157"/>
      <c r="B10" s="151"/>
      <c r="C10" s="152"/>
      <c r="D10" s="45" t="s">
        <v>11</v>
      </c>
      <c r="E10" s="11">
        <f>E27+E28+E29+E67+E68</f>
        <v>541271.5</v>
      </c>
      <c r="F10" s="11">
        <f t="shared" ref="F10" si="3">F22+F27+F28+F29+F56+F57+F65+F67+F68</f>
        <v>1314276.2999999998</v>
      </c>
      <c r="G10" s="11">
        <f>G22+G27+G28+G29+G56+G57+G65+G67+G68+G69</f>
        <v>833194.10000000009</v>
      </c>
      <c r="H10" s="6">
        <f t="shared" ref="H10:I10" si="4">H22+H27+H28+H29+H56+H57+H65+H67+H68+H69</f>
        <v>6347983.2999999998</v>
      </c>
      <c r="I10" s="23">
        <f t="shared" si="4"/>
        <v>9398786.6999999993</v>
      </c>
      <c r="J10" s="11">
        <f>J22+J27+J28+J29+J56+J57+J65+J67+J68+J69</f>
        <v>520232.7</v>
      </c>
      <c r="K10" s="6">
        <f t="shared" ref="K10:L10" si="5">K22+K27+K28+K29+K56+K57+K65+K67+K68+K69</f>
        <v>0</v>
      </c>
      <c r="L10" s="23">
        <f t="shared" si="5"/>
        <v>0</v>
      </c>
    </row>
    <row r="11" spans="1:50" s="3" customFormat="1" ht="31.5" customHeight="1">
      <c r="A11" s="157"/>
      <c r="B11" s="151"/>
      <c r="C11" s="152"/>
      <c r="D11" s="45" t="s">
        <v>46</v>
      </c>
      <c r="E11" s="11">
        <f t="shared" ref="E11:I11" si="6">E34+E49+E54</f>
        <v>118063.8</v>
      </c>
      <c r="F11" s="11">
        <f t="shared" si="6"/>
        <v>0</v>
      </c>
      <c r="G11" s="11">
        <f t="shared" si="6"/>
        <v>0</v>
      </c>
      <c r="H11" s="6">
        <f t="shared" si="6"/>
        <v>0</v>
      </c>
      <c r="I11" s="23">
        <f t="shared" si="6"/>
        <v>0</v>
      </c>
      <c r="J11" s="11">
        <f t="shared" ref="J11:L11" si="7">J34+J49+J54</f>
        <v>0</v>
      </c>
      <c r="K11" s="6">
        <f t="shared" si="7"/>
        <v>0</v>
      </c>
      <c r="L11" s="23">
        <f t="shared" si="7"/>
        <v>0</v>
      </c>
    </row>
    <row r="12" spans="1:50" s="3" customFormat="1" ht="31.5" customHeight="1">
      <c r="A12" s="157"/>
      <c r="B12" s="151"/>
      <c r="C12" s="152"/>
      <c r="D12" s="45" t="s">
        <v>47</v>
      </c>
      <c r="E12" s="11">
        <f>E17+E18+E20+E21</f>
        <v>50376.6</v>
      </c>
      <c r="F12" s="11">
        <f>F17+F18+F20+F21</f>
        <v>216527.4</v>
      </c>
      <c r="G12" s="11">
        <f t="shared" ref="G12:I12" si="8">G17+G18+G20+G21</f>
        <v>0</v>
      </c>
      <c r="H12" s="6">
        <f t="shared" si="8"/>
        <v>0</v>
      </c>
      <c r="I12" s="23">
        <f t="shared" si="8"/>
        <v>0</v>
      </c>
      <c r="J12" s="11">
        <f t="shared" ref="J12:L12" si="9">J17+J18+J20+J21</f>
        <v>0</v>
      </c>
      <c r="K12" s="6">
        <f t="shared" si="9"/>
        <v>0</v>
      </c>
      <c r="L12" s="23">
        <f t="shared" si="9"/>
        <v>0</v>
      </c>
    </row>
    <row r="13" spans="1:50" s="3" customFormat="1" ht="35.25" customHeight="1">
      <c r="A13" s="158"/>
      <c r="B13" s="153"/>
      <c r="C13" s="154"/>
      <c r="D13" s="56" t="s">
        <v>48</v>
      </c>
      <c r="E13" s="57">
        <f t="shared" ref="E13:I13" si="10">E8-E11-E12</f>
        <v>7112844.0999999987</v>
      </c>
      <c r="F13" s="57">
        <f t="shared" si="10"/>
        <v>8407854.7033440024</v>
      </c>
      <c r="G13" s="57">
        <f t="shared" si="10"/>
        <v>8551815.4941013344</v>
      </c>
      <c r="H13" s="19">
        <f t="shared" si="10"/>
        <v>13473707.861206401</v>
      </c>
      <c r="I13" s="61">
        <f t="shared" si="10"/>
        <v>16515214.9841008</v>
      </c>
      <c r="J13" s="57">
        <f t="shared" ref="J13:L13" si="11">J8-J11-J12</f>
        <v>8230870.040000001</v>
      </c>
      <c r="K13" s="19">
        <f t="shared" si="11"/>
        <v>13449051.899999999</v>
      </c>
      <c r="L13" s="115">
        <f t="shared" si="11"/>
        <v>16493322.300000001</v>
      </c>
    </row>
    <row r="14" spans="1:50" s="33" customFormat="1" ht="32.25" customHeight="1">
      <c r="A14" s="47">
        <v>1016</v>
      </c>
      <c r="B14" s="145" t="s">
        <v>12</v>
      </c>
      <c r="C14" s="145"/>
      <c r="D14" s="146"/>
      <c r="E14" s="53">
        <f>SUM(E15:E22)</f>
        <v>1795131.7</v>
      </c>
      <c r="F14" s="13">
        <f>SUM(F15:F22)</f>
        <v>2103488.8000000003</v>
      </c>
      <c r="G14" s="13">
        <f>SUM(G15:G22)</f>
        <v>1868561.04</v>
      </c>
      <c r="H14" s="5">
        <f t="shared" ref="H14:I14" si="12">SUM(H15:H22)</f>
        <v>1850561.04</v>
      </c>
      <c r="I14" s="24">
        <f t="shared" si="12"/>
        <v>1829681.04</v>
      </c>
      <c r="J14" s="13">
        <f>SUM(J15:J22)</f>
        <v>1868561.04</v>
      </c>
      <c r="K14" s="5">
        <v>1850561</v>
      </c>
      <c r="L14" s="14">
        <v>1829681</v>
      </c>
      <c r="M14" s="11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</row>
    <row r="15" spans="1:50" s="22" customFormat="1" ht="45" customHeight="1">
      <c r="A15" s="38"/>
      <c r="B15" s="37">
        <v>1</v>
      </c>
      <c r="C15" s="39">
        <v>11001</v>
      </c>
      <c r="D15" s="18" t="s">
        <v>3</v>
      </c>
      <c r="E15" s="94">
        <v>69233.399999999994</v>
      </c>
      <c r="F15" s="51">
        <v>69351.199999999997</v>
      </c>
      <c r="G15" s="10">
        <v>250950.84</v>
      </c>
      <c r="H15" s="6">
        <v>232950.84</v>
      </c>
      <c r="I15" s="12">
        <v>212070.84</v>
      </c>
      <c r="J15" s="10">
        <v>250950.84</v>
      </c>
      <c r="K15" s="6">
        <v>0</v>
      </c>
      <c r="L15" s="12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</row>
    <row r="16" spans="1:50" s="22" customFormat="1" ht="49.5" customHeight="1">
      <c r="A16" s="36"/>
      <c r="B16" s="37">
        <v>2</v>
      </c>
      <c r="C16" s="39">
        <v>11004</v>
      </c>
      <c r="D16" s="18" t="s">
        <v>38</v>
      </c>
      <c r="E16" s="26">
        <v>1675221.7</v>
      </c>
      <c r="F16" s="51">
        <v>1617610.2000000002</v>
      </c>
      <c r="G16" s="10">
        <v>1617610.2</v>
      </c>
      <c r="H16" s="6">
        <v>1617610.2</v>
      </c>
      <c r="I16" s="12">
        <v>1617610.2</v>
      </c>
      <c r="J16" s="10">
        <v>1617610.2</v>
      </c>
      <c r="K16" s="6">
        <v>0</v>
      </c>
      <c r="L16" s="12">
        <v>0</v>
      </c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</row>
    <row r="17" spans="1:63" s="22" customFormat="1" ht="63" customHeight="1">
      <c r="A17" s="36"/>
      <c r="B17" s="37"/>
      <c r="C17" s="39">
        <v>11005</v>
      </c>
      <c r="D17" s="18" t="s">
        <v>52</v>
      </c>
      <c r="E17" s="26">
        <v>24090.1</v>
      </c>
      <c r="F17" s="51">
        <v>45367.1</v>
      </c>
      <c r="G17" s="11">
        <v>0</v>
      </c>
      <c r="H17" s="6">
        <v>0</v>
      </c>
      <c r="I17" s="23">
        <v>0</v>
      </c>
      <c r="J17" s="11">
        <v>0</v>
      </c>
      <c r="K17" s="6">
        <v>0</v>
      </c>
      <c r="L17" s="23">
        <v>0</v>
      </c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</row>
    <row r="18" spans="1:63" s="22" customFormat="1" ht="65.25" customHeight="1">
      <c r="A18" s="36"/>
      <c r="B18" s="37"/>
      <c r="C18" s="39">
        <v>11006</v>
      </c>
      <c r="D18" s="18" t="s">
        <v>53</v>
      </c>
      <c r="E18" s="26">
        <v>26286.5</v>
      </c>
      <c r="F18" s="51">
        <v>85474</v>
      </c>
      <c r="G18" s="11">
        <v>0</v>
      </c>
      <c r="H18" s="6">
        <v>0</v>
      </c>
      <c r="I18" s="23">
        <v>0</v>
      </c>
      <c r="J18" s="11">
        <v>0</v>
      </c>
      <c r="K18" s="6">
        <v>0</v>
      </c>
      <c r="L18" s="23">
        <v>0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</row>
    <row r="19" spans="1:63" s="22" customFormat="1" ht="65.25" customHeight="1">
      <c r="A19" s="40"/>
      <c r="B19" s="37"/>
      <c r="C19" s="39" t="s">
        <v>50</v>
      </c>
      <c r="D19" s="18" t="s">
        <v>51</v>
      </c>
      <c r="E19" s="26">
        <v>300</v>
      </c>
      <c r="F19" s="51">
        <v>0</v>
      </c>
      <c r="G19" s="11">
        <v>0</v>
      </c>
      <c r="H19" s="6">
        <v>0</v>
      </c>
      <c r="I19" s="23">
        <v>0</v>
      </c>
      <c r="J19" s="11">
        <v>0</v>
      </c>
      <c r="K19" s="6">
        <v>0</v>
      </c>
      <c r="L19" s="23">
        <v>0</v>
      </c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</row>
    <row r="20" spans="1:63" s="22" customFormat="1" ht="62.25" customHeight="1">
      <c r="A20" s="36"/>
      <c r="B20" s="121"/>
      <c r="C20" s="122">
        <v>12001</v>
      </c>
      <c r="D20" s="68" t="s">
        <v>54</v>
      </c>
      <c r="E20" s="26">
        <v>0</v>
      </c>
      <c r="F20" s="51">
        <v>70107</v>
      </c>
      <c r="G20" s="11">
        <v>0</v>
      </c>
      <c r="H20" s="6">
        <v>0</v>
      </c>
      <c r="I20" s="23">
        <v>0</v>
      </c>
      <c r="J20" s="11">
        <v>0</v>
      </c>
      <c r="K20" s="6">
        <v>0</v>
      </c>
      <c r="L20" s="23">
        <v>0</v>
      </c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</row>
    <row r="21" spans="1:63" s="22" customFormat="1" ht="63" customHeight="1">
      <c r="A21" s="36"/>
      <c r="B21" s="86"/>
      <c r="C21" s="48">
        <v>32002</v>
      </c>
      <c r="D21" s="49" t="s">
        <v>55</v>
      </c>
      <c r="E21" s="95">
        <v>0</v>
      </c>
      <c r="F21" s="89">
        <v>15579.3</v>
      </c>
      <c r="G21" s="90">
        <v>0</v>
      </c>
      <c r="H21" s="55">
        <v>0</v>
      </c>
      <c r="I21" s="91">
        <v>0</v>
      </c>
      <c r="J21" s="90">
        <v>0</v>
      </c>
      <c r="K21" s="116">
        <v>0</v>
      </c>
      <c r="L21" s="117">
        <v>0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</row>
    <row r="22" spans="1:63" s="22" customFormat="1" ht="61.5" customHeight="1">
      <c r="A22" s="40"/>
      <c r="B22" s="37"/>
      <c r="C22" s="39">
        <v>32003</v>
      </c>
      <c r="D22" s="18" t="s">
        <v>56</v>
      </c>
      <c r="E22" s="26">
        <v>0</v>
      </c>
      <c r="F22" s="51">
        <v>200000</v>
      </c>
      <c r="G22" s="11">
        <v>0</v>
      </c>
      <c r="H22" s="6">
        <v>0</v>
      </c>
      <c r="I22" s="23">
        <v>0</v>
      </c>
      <c r="J22" s="11">
        <v>0</v>
      </c>
      <c r="K22" s="6">
        <v>0</v>
      </c>
      <c r="L22" s="23">
        <v>0</v>
      </c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</row>
    <row r="23" spans="1:63" s="4" customFormat="1" ht="47.25" customHeight="1">
      <c r="A23" s="119" t="s">
        <v>13</v>
      </c>
      <c r="B23" s="141" t="s">
        <v>43</v>
      </c>
      <c r="C23" s="142"/>
      <c r="D23" s="143"/>
      <c r="E23" s="13">
        <f>SUM(E24:E29)</f>
        <v>1088826.9000000001</v>
      </c>
      <c r="F23" s="13">
        <f>SUM(F24:F29)</f>
        <v>1299686.3999999999</v>
      </c>
      <c r="G23" s="13">
        <f t="shared" ref="G23:I23" si="13">SUM(G24:G29)</f>
        <v>1313486.6000000001</v>
      </c>
      <c r="H23" s="5">
        <f t="shared" si="13"/>
        <v>1307201.8999999999</v>
      </c>
      <c r="I23" s="24">
        <f t="shared" si="13"/>
        <v>1318015.3999999999</v>
      </c>
      <c r="J23" s="13">
        <f t="shared" ref="J23" si="14">SUM(J24:J29)</f>
        <v>1313486.5</v>
      </c>
      <c r="K23" s="5">
        <v>1307201.8</v>
      </c>
      <c r="L23" s="14">
        <v>1318015.3999999999</v>
      </c>
      <c r="M23" s="3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63" s="22" customFormat="1" ht="49.5" customHeight="1">
      <c r="A24" s="120"/>
      <c r="B24" s="37">
        <v>3</v>
      </c>
      <c r="C24" s="15">
        <v>11001</v>
      </c>
      <c r="D24" s="18" t="s">
        <v>34</v>
      </c>
      <c r="E24" s="11">
        <v>981417.3</v>
      </c>
      <c r="F24" s="51">
        <v>1171468.2</v>
      </c>
      <c r="G24" s="10">
        <v>1185709.3</v>
      </c>
      <c r="H24" s="6">
        <v>1195386.3999999999</v>
      </c>
      <c r="I24" s="12">
        <v>1206199.8999999999</v>
      </c>
      <c r="J24" s="10">
        <v>1185709.3</v>
      </c>
      <c r="K24" s="6">
        <v>0</v>
      </c>
      <c r="L24" s="12">
        <v>0</v>
      </c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</row>
    <row r="25" spans="1:63" s="62" customFormat="1" ht="35.25" customHeight="1">
      <c r="A25" s="66"/>
      <c r="B25" s="64">
        <v>4</v>
      </c>
      <c r="C25" s="65">
        <v>11002</v>
      </c>
      <c r="D25" s="17" t="s">
        <v>35</v>
      </c>
      <c r="E25" s="11">
        <v>98992.2</v>
      </c>
      <c r="F25" s="51">
        <v>110045.2</v>
      </c>
      <c r="G25" s="10">
        <v>109835.5</v>
      </c>
      <c r="H25" s="6">
        <v>109835.5</v>
      </c>
      <c r="I25" s="12">
        <v>109835.5</v>
      </c>
      <c r="J25" s="10">
        <v>109835.4</v>
      </c>
      <c r="K25" s="6">
        <v>0</v>
      </c>
      <c r="L25" s="12">
        <v>0</v>
      </c>
    </row>
    <row r="26" spans="1:63" s="62" customFormat="1" ht="30.75" customHeight="1">
      <c r="A26" s="66"/>
      <c r="B26" s="64"/>
      <c r="C26" s="65">
        <v>11003</v>
      </c>
      <c r="D26" s="17" t="s">
        <v>60</v>
      </c>
      <c r="E26" s="11">
        <v>1333.6</v>
      </c>
      <c r="F26" s="51">
        <v>0</v>
      </c>
      <c r="G26" s="11">
        <v>0</v>
      </c>
      <c r="H26" s="6"/>
      <c r="I26" s="23"/>
      <c r="J26" s="11">
        <v>0</v>
      </c>
      <c r="K26" s="6"/>
      <c r="L26" s="23"/>
    </row>
    <row r="27" spans="1:63" s="22" customFormat="1" ht="41.25" customHeight="1">
      <c r="A27" s="102"/>
      <c r="B27" s="37">
        <v>5</v>
      </c>
      <c r="C27" s="15">
        <v>31001</v>
      </c>
      <c r="D27" s="18" t="s">
        <v>36</v>
      </c>
      <c r="E27" s="11">
        <v>7083.8</v>
      </c>
      <c r="F27" s="51">
        <v>15693</v>
      </c>
      <c r="G27" s="11">
        <v>15961.8</v>
      </c>
      <c r="H27" s="6">
        <v>0</v>
      </c>
      <c r="I27" s="23">
        <v>0</v>
      </c>
      <c r="J27" s="11">
        <v>15961.8</v>
      </c>
      <c r="K27" s="6">
        <v>0</v>
      </c>
      <c r="L27" s="23">
        <v>0</v>
      </c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</row>
    <row r="28" spans="1:63" s="22" customFormat="1" ht="56.25" customHeight="1">
      <c r="A28" s="102"/>
      <c r="B28" s="37"/>
      <c r="C28" s="15">
        <v>31002</v>
      </c>
      <c r="D28" s="18" t="s">
        <v>73</v>
      </c>
      <c r="E28" s="11">
        <v>0</v>
      </c>
      <c r="F28" s="51">
        <v>0</v>
      </c>
      <c r="G28" s="10">
        <v>0</v>
      </c>
      <c r="H28" s="6">
        <v>0</v>
      </c>
      <c r="I28" s="12">
        <v>0</v>
      </c>
      <c r="J28" s="10">
        <v>0</v>
      </c>
      <c r="K28" s="6">
        <v>0</v>
      </c>
      <c r="L28" s="12">
        <v>0</v>
      </c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</row>
    <row r="29" spans="1:63" s="22" customFormat="1" ht="53.25" customHeight="1">
      <c r="A29" s="103"/>
      <c r="B29" s="37">
        <v>6</v>
      </c>
      <c r="C29" s="15">
        <v>31004</v>
      </c>
      <c r="D29" s="18" t="s">
        <v>45</v>
      </c>
      <c r="E29" s="11">
        <v>0</v>
      </c>
      <c r="F29" s="51">
        <v>2480</v>
      </c>
      <c r="G29" s="10">
        <v>1980</v>
      </c>
      <c r="H29" s="6">
        <v>1980</v>
      </c>
      <c r="I29" s="12">
        <v>1980</v>
      </c>
      <c r="J29" s="10">
        <v>1980</v>
      </c>
      <c r="K29" s="6">
        <v>0</v>
      </c>
      <c r="L29" s="12">
        <v>0</v>
      </c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</row>
    <row r="30" spans="1:63" s="33" customFormat="1" ht="33.75" customHeight="1">
      <c r="A30" s="35" t="s">
        <v>14</v>
      </c>
      <c r="B30" s="141" t="s">
        <v>40</v>
      </c>
      <c r="C30" s="142"/>
      <c r="D30" s="143"/>
      <c r="E30" s="13">
        <f>+E31</f>
        <v>91568.8</v>
      </c>
      <c r="F30" s="53">
        <f t="shared" ref="F30:J30" si="15">+F31</f>
        <v>602373.80000000005</v>
      </c>
      <c r="G30" s="16">
        <f t="shared" si="15"/>
        <v>695713.2</v>
      </c>
      <c r="H30" s="5">
        <f t="shared" si="15"/>
        <v>695713.2</v>
      </c>
      <c r="I30" s="14">
        <f t="shared" si="15"/>
        <v>695713.2</v>
      </c>
      <c r="J30" s="16">
        <f t="shared" si="15"/>
        <v>695713.2</v>
      </c>
      <c r="K30" s="5">
        <v>695713.2</v>
      </c>
      <c r="L30" s="14">
        <v>695713.2</v>
      </c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</row>
    <row r="31" spans="1:63" s="9" customFormat="1" ht="51" customHeight="1">
      <c r="A31" s="41"/>
      <c r="B31" s="42">
        <v>7</v>
      </c>
      <c r="C31" s="43">
        <v>12001</v>
      </c>
      <c r="D31" s="44" t="s">
        <v>15</v>
      </c>
      <c r="E31" s="96">
        <v>91568.8</v>
      </c>
      <c r="F31" s="50">
        <v>602373.80000000005</v>
      </c>
      <c r="G31" s="29">
        <v>695713.2</v>
      </c>
      <c r="H31" s="30">
        <v>695713.2</v>
      </c>
      <c r="I31" s="28">
        <v>695713.2</v>
      </c>
      <c r="J31" s="29">
        <v>695713.2</v>
      </c>
      <c r="K31" s="30">
        <v>0</v>
      </c>
      <c r="L31" s="28"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63" s="33" customFormat="1" ht="39.75" customHeight="1">
      <c r="A32" s="124" t="s">
        <v>16</v>
      </c>
      <c r="B32" s="141" t="s">
        <v>17</v>
      </c>
      <c r="C32" s="142"/>
      <c r="D32" s="143"/>
      <c r="E32" s="13">
        <f>E33+E36+E37+E38+E39+E40+E41+E42+E43+E44+E45+E46+E47+E48+E51+E52+E53+E56+E57</f>
        <v>1821184.4999999998</v>
      </c>
      <c r="F32" s="13">
        <f t="shared" ref="F32:I32" si="16">F33+F36+F37+F38+F39+F40+F41+F42+F43+F44+F45+F46+F47+F48+F51+F52+F53+F56+F57</f>
        <v>1588546.9033439998</v>
      </c>
      <c r="G32" s="13">
        <f t="shared" si="16"/>
        <v>2031259.4999999998</v>
      </c>
      <c r="H32" s="5">
        <f t="shared" si="16"/>
        <v>1436283.7</v>
      </c>
      <c r="I32" s="24">
        <f t="shared" si="16"/>
        <v>1436283.7</v>
      </c>
      <c r="J32" s="13">
        <f t="shared" ref="J32" si="17">J33+J36+J37+J38+J39+J40+J41+J42+J43+J44+J45+J46+J47+J48+J51+J52+J53+J56+J57</f>
        <v>2030586.7999999998</v>
      </c>
      <c r="K32" s="5">
        <v>1436283.7</v>
      </c>
      <c r="L32" s="14">
        <v>1436283.7</v>
      </c>
      <c r="M32" s="93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</row>
    <row r="33" spans="1:50" s="22" customFormat="1" ht="27.75" customHeight="1">
      <c r="A33" s="125"/>
      <c r="B33" s="64"/>
      <c r="C33" s="65">
        <v>11001</v>
      </c>
      <c r="D33" s="18" t="s">
        <v>76</v>
      </c>
      <c r="E33" s="11">
        <f>E34+E35</f>
        <v>105290.6</v>
      </c>
      <c r="F33" s="11">
        <f>F34+F35</f>
        <v>0</v>
      </c>
      <c r="G33" s="11">
        <v>0</v>
      </c>
      <c r="H33" s="6">
        <v>0</v>
      </c>
      <c r="I33" s="23">
        <v>0</v>
      </c>
      <c r="J33" s="11">
        <v>0</v>
      </c>
      <c r="K33" s="6">
        <v>0</v>
      </c>
      <c r="L33" s="23">
        <v>0</v>
      </c>
      <c r="M33" s="62"/>
      <c r="N33" s="32"/>
      <c r="O33" s="32"/>
      <c r="P33" s="32"/>
      <c r="Q33" s="32"/>
      <c r="R33" s="3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</row>
    <row r="34" spans="1:50" s="22" customFormat="1" ht="28.5" customHeight="1">
      <c r="A34" s="66"/>
      <c r="B34" s="64"/>
      <c r="C34" s="65"/>
      <c r="D34" s="67" t="s">
        <v>61</v>
      </c>
      <c r="E34" s="11">
        <v>104750.6</v>
      </c>
      <c r="F34" s="51">
        <v>0</v>
      </c>
      <c r="G34" s="10"/>
      <c r="H34" s="6"/>
      <c r="I34" s="12"/>
      <c r="J34" s="10"/>
      <c r="K34" s="6"/>
      <c r="L34" s="12"/>
      <c r="M34" s="62"/>
      <c r="N34" s="32"/>
      <c r="O34" s="32"/>
      <c r="P34" s="32"/>
      <c r="Q34" s="32"/>
      <c r="R34" s="3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</row>
    <row r="35" spans="1:50" s="22" customFormat="1" ht="28.5" customHeight="1">
      <c r="A35" s="66"/>
      <c r="B35" s="64"/>
      <c r="C35" s="65"/>
      <c r="D35" s="67" t="s">
        <v>62</v>
      </c>
      <c r="E35" s="11">
        <v>540</v>
      </c>
      <c r="F35" s="51">
        <v>0</v>
      </c>
      <c r="G35" s="10"/>
      <c r="H35" s="6"/>
      <c r="I35" s="12"/>
      <c r="J35" s="10"/>
      <c r="K35" s="6"/>
      <c r="L35" s="12"/>
      <c r="M35" s="62"/>
      <c r="N35" s="32"/>
      <c r="O35" s="32"/>
      <c r="P35" s="32"/>
      <c r="Q35" s="32"/>
      <c r="R35" s="3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</row>
    <row r="36" spans="1:50" s="22" customFormat="1" ht="39.75" customHeight="1">
      <c r="A36" s="66"/>
      <c r="B36" s="64">
        <v>8</v>
      </c>
      <c r="C36" s="65">
        <v>11002</v>
      </c>
      <c r="D36" s="18" t="s">
        <v>18</v>
      </c>
      <c r="E36" s="11">
        <v>0</v>
      </c>
      <c r="F36" s="51">
        <v>118163.23000000001</v>
      </c>
      <c r="G36" s="10">
        <v>99275.8</v>
      </c>
      <c r="H36" s="6">
        <v>0</v>
      </c>
      <c r="I36" s="12">
        <v>0</v>
      </c>
      <c r="J36" s="10">
        <v>98603.1</v>
      </c>
      <c r="K36" s="6">
        <v>0</v>
      </c>
      <c r="L36" s="12">
        <v>0</v>
      </c>
      <c r="M36" s="62"/>
      <c r="N36" s="32"/>
      <c r="O36" s="32"/>
      <c r="P36" s="32"/>
      <c r="Q36" s="32"/>
      <c r="R36" s="3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</row>
    <row r="37" spans="1:50" s="22" customFormat="1" ht="44.25" customHeight="1">
      <c r="A37" s="66"/>
      <c r="B37" s="64">
        <v>9</v>
      </c>
      <c r="C37" s="65">
        <v>11003</v>
      </c>
      <c r="D37" s="18" t="s">
        <v>19</v>
      </c>
      <c r="E37" s="11">
        <v>10175</v>
      </c>
      <c r="F37" s="51">
        <v>15452.2</v>
      </c>
      <c r="G37" s="11">
        <v>15452.2</v>
      </c>
      <c r="H37" s="6">
        <v>15452.2</v>
      </c>
      <c r="I37" s="23">
        <v>15452.2</v>
      </c>
      <c r="J37" s="11">
        <v>15452.2</v>
      </c>
      <c r="K37" s="6">
        <v>0</v>
      </c>
      <c r="L37" s="12">
        <v>0</v>
      </c>
      <c r="M37" s="62"/>
      <c r="N37" s="32"/>
      <c r="O37" s="32"/>
      <c r="P37" s="32"/>
      <c r="Q37" s="32"/>
      <c r="R37" s="3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</row>
    <row r="38" spans="1:50" s="22" customFormat="1" ht="63.75" customHeight="1">
      <c r="A38" s="66"/>
      <c r="B38" s="64">
        <v>10</v>
      </c>
      <c r="C38" s="65">
        <v>11004</v>
      </c>
      <c r="D38" s="18" t="s">
        <v>20</v>
      </c>
      <c r="E38" s="11">
        <v>379285.6</v>
      </c>
      <c r="F38" s="51">
        <v>431979.37334400002</v>
      </c>
      <c r="G38" s="10">
        <v>431979.4</v>
      </c>
      <c r="H38" s="6">
        <v>431979.4</v>
      </c>
      <c r="I38" s="12">
        <v>431979.4</v>
      </c>
      <c r="J38" s="10">
        <v>431979.4</v>
      </c>
      <c r="K38" s="6">
        <v>0</v>
      </c>
      <c r="L38" s="12">
        <v>0</v>
      </c>
      <c r="M38" s="109"/>
      <c r="N38" s="32"/>
      <c r="O38" s="32"/>
      <c r="P38" s="32"/>
      <c r="Q38" s="32"/>
      <c r="R38" s="3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</row>
    <row r="39" spans="1:50" s="22" customFormat="1" ht="63" customHeight="1">
      <c r="A39" s="66"/>
      <c r="B39" s="64">
        <v>11</v>
      </c>
      <c r="C39" s="92">
        <v>11005</v>
      </c>
      <c r="D39" s="68" t="s">
        <v>21</v>
      </c>
      <c r="E39" s="104">
        <v>165366.29999999999</v>
      </c>
      <c r="F39" s="105">
        <v>164366.29999999999</v>
      </c>
      <c r="G39" s="106">
        <v>164366.29999999999</v>
      </c>
      <c r="H39" s="107">
        <v>164366.29999999999</v>
      </c>
      <c r="I39" s="108">
        <v>164366.29999999999</v>
      </c>
      <c r="J39" s="106">
        <v>164366.29999999999</v>
      </c>
      <c r="K39" s="6">
        <v>0</v>
      </c>
      <c r="L39" s="12">
        <v>0</v>
      </c>
      <c r="M39" s="62"/>
      <c r="N39" s="32"/>
      <c r="O39" s="32"/>
      <c r="P39" s="32"/>
      <c r="Q39" s="32"/>
      <c r="R39" s="3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</row>
    <row r="40" spans="1:50" s="22" customFormat="1" ht="70.5" customHeight="1">
      <c r="A40" s="66"/>
      <c r="B40" s="64">
        <v>12</v>
      </c>
      <c r="C40" s="65">
        <v>11006</v>
      </c>
      <c r="D40" s="18" t="s">
        <v>22</v>
      </c>
      <c r="E40" s="11">
        <v>185721.8</v>
      </c>
      <c r="F40" s="51">
        <v>185280.7</v>
      </c>
      <c r="G40" s="10">
        <v>185280.7</v>
      </c>
      <c r="H40" s="6">
        <v>185280.7</v>
      </c>
      <c r="I40" s="12">
        <v>185280.7</v>
      </c>
      <c r="J40" s="10">
        <v>185280.7</v>
      </c>
      <c r="K40" s="6">
        <v>0</v>
      </c>
      <c r="L40" s="12">
        <v>0</v>
      </c>
      <c r="M40" s="109"/>
      <c r="N40" s="32"/>
      <c r="O40" s="32"/>
      <c r="P40" s="32"/>
      <c r="Q40" s="32"/>
      <c r="R40" s="3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</row>
    <row r="41" spans="1:50" s="22" customFormat="1" ht="59.25" customHeight="1">
      <c r="A41" s="66"/>
      <c r="B41" s="64">
        <v>13</v>
      </c>
      <c r="C41" s="65">
        <v>11007</v>
      </c>
      <c r="D41" s="18" t="s">
        <v>23</v>
      </c>
      <c r="E41" s="11">
        <v>154181.6</v>
      </c>
      <c r="F41" s="51">
        <v>197887.3</v>
      </c>
      <c r="G41" s="10">
        <v>245887.3</v>
      </c>
      <c r="H41" s="6">
        <v>245887.3</v>
      </c>
      <c r="I41" s="12">
        <v>245887.3</v>
      </c>
      <c r="J41" s="10">
        <v>245887.3</v>
      </c>
      <c r="K41" s="6">
        <v>0</v>
      </c>
      <c r="L41" s="12">
        <v>0</v>
      </c>
      <c r="M41" s="62"/>
      <c r="N41" s="32"/>
      <c r="O41" s="32"/>
      <c r="P41" s="32"/>
      <c r="Q41" s="32"/>
      <c r="R41" s="3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</row>
    <row r="42" spans="1:50" s="22" customFormat="1" ht="64.5" customHeight="1">
      <c r="A42" s="66"/>
      <c r="B42" s="64">
        <v>14</v>
      </c>
      <c r="C42" s="65">
        <v>11008</v>
      </c>
      <c r="D42" s="18" t="s">
        <v>41</v>
      </c>
      <c r="E42" s="11">
        <v>63606</v>
      </c>
      <c r="F42" s="51">
        <v>70404.899999999994</v>
      </c>
      <c r="G42" s="10">
        <v>74404.899999999994</v>
      </c>
      <c r="H42" s="6">
        <v>74404.899999999994</v>
      </c>
      <c r="I42" s="12">
        <v>74404.899999999994</v>
      </c>
      <c r="J42" s="10">
        <v>74404.899999999994</v>
      </c>
      <c r="K42" s="6">
        <v>0</v>
      </c>
      <c r="L42" s="12">
        <v>0</v>
      </c>
      <c r="M42" s="62"/>
      <c r="N42" s="32"/>
      <c r="O42" s="32"/>
      <c r="P42" s="32"/>
      <c r="Q42" s="32"/>
      <c r="R42" s="3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</row>
    <row r="43" spans="1:50" s="22" customFormat="1" ht="69.75" customHeight="1">
      <c r="A43" s="66"/>
      <c r="B43" s="64">
        <v>15</v>
      </c>
      <c r="C43" s="65">
        <v>11010</v>
      </c>
      <c r="D43" s="18" t="s">
        <v>24</v>
      </c>
      <c r="E43" s="11">
        <v>169524.2</v>
      </c>
      <c r="F43" s="51">
        <v>209524.2</v>
      </c>
      <c r="G43" s="10">
        <v>307524.2</v>
      </c>
      <c r="H43" s="6">
        <v>307524.2</v>
      </c>
      <c r="I43" s="12">
        <v>307524.2</v>
      </c>
      <c r="J43" s="10">
        <v>307524.2</v>
      </c>
      <c r="K43" s="6">
        <v>0</v>
      </c>
      <c r="L43" s="12">
        <v>0</v>
      </c>
      <c r="M43" s="62"/>
      <c r="N43" s="32"/>
      <c r="O43" s="32"/>
      <c r="P43" s="32"/>
      <c r="Q43" s="32"/>
      <c r="R43" s="3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</row>
    <row r="44" spans="1:50" s="22" customFormat="1" ht="57" customHeight="1">
      <c r="A44" s="66"/>
      <c r="B44" s="64"/>
      <c r="C44" s="65">
        <v>11011</v>
      </c>
      <c r="D44" s="68" t="s">
        <v>63</v>
      </c>
      <c r="E44" s="11">
        <v>39403.199999999997</v>
      </c>
      <c r="F44" s="51"/>
      <c r="G44" s="10"/>
      <c r="H44" s="6"/>
      <c r="I44" s="12"/>
      <c r="J44" s="10"/>
      <c r="K44" s="6">
        <v>0</v>
      </c>
      <c r="L44" s="12">
        <v>0</v>
      </c>
      <c r="M44" s="62"/>
      <c r="N44" s="32"/>
      <c r="O44" s="32"/>
      <c r="P44" s="32"/>
      <c r="Q44" s="32"/>
      <c r="R44" s="3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</row>
    <row r="45" spans="1:50" s="22" customFormat="1" ht="36" customHeight="1">
      <c r="A45" s="125"/>
      <c r="B45" s="64">
        <v>16</v>
      </c>
      <c r="C45" s="65">
        <v>11012</v>
      </c>
      <c r="D45" s="68" t="s">
        <v>64</v>
      </c>
      <c r="E45" s="11">
        <v>4388.7</v>
      </c>
      <c r="F45" s="51">
        <v>4388.7</v>
      </c>
      <c r="G45" s="10">
        <v>4388.7</v>
      </c>
      <c r="H45" s="6">
        <v>4388.7</v>
      </c>
      <c r="I45" s="12">
        <v>4388.7</v>
      </c>
      <c r="J45" s="10">
        <v>4388.7</v>
      </c>
      <c r="K45" s="6">
        <v>0</v>
      </c>
      <c r="L45" s="12">
        <v>0</v>
      </c>
      <c r="M45" s="62"/>
      <c r="N45" s="32"/>
      <c r="O45" s="32"/>
      <c r="P45" s="32"/>
      <c r="Q45" s="32"/>
      <c r="R45" s="3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</row>
    <row r="46" spans="1:50" s="22" customFormat="1" ht="65.25" customHeight="1">
      <c r="A46" s="66"/>
      <c r="B46" s="64"/>
      <c r="C46" s="65">
        <v>11013</v>
      </c>
      <c r="D46" s="68" t="s">
        <v>65</v>
      </c>
      <c r="E46" s="11">
        <v>48800</v>
      </c>
      <c r="F46" s="51">
        <v>0</v>
      </c>
      <c r="G46" s="10"/>
      <c r="H46" s="6"/>
      <c r="I46" s="12"/>
      <c r="J46" s="10"/>
      <c r="K46" s="6">
        <v>0</v>
      </c>
      <c r="L46" s="12">
        <v>0</v>
      </c>
      <c r="M46" s="62"/>
      <c r="N46" s="32"/>
      <c r="O46" s="32"/>
      <c r="P46" s="32"/>
      <c r="Q46" s="32"/>
      <c r="R46" s="3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</row>
    <row r="47" spans="1:50" s="22" customFormat="1" ht="55.5" customHeight="1">
      <c r="A47" s="66"/>
      <c r="B47" s="87">
        <v>17</v>
      </c>
      <c r="C47" s="69">
        <v>12001</v>
      </c>
      <c r="D47" s="18" t="s">
        <v>0</v>
      </c>
      <c r="E47" s="11">
        <v>7000</v>
      </c>
      <c r="F47" s="51">
        <v>7000</v>
      </c>
      <c r="G47" s="10">
        <v>7000</v>
      </c>
      <c r="H47" s="6">
        <v>7000</v>
      </c>
      <c r="I47" s="12">
        <v>7000</v>
      </c>
      <c r="J47" s="10">
        <v>7000</v>
      </c>
      <c r="K47" s="6">
        <v>0</v>
      </c>
      <c r="L47" s="12">
        <v>0</v>
      </c>
      <c r="M47" s="62"/>
      <c r="N47" s="32"/>
      <c r="O47" s="32"/>
      <c r="P47" s="32"/>
      <c r="Q47" s="32"/>
      <c r="R47" s="3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</row>
    <row r="48" spans="1:50" s="22" customFormat="1" ht="30" customHeight="1">
      <c r="A48" s="66"/>
      <c r="B48" s="87"/>
      <c r="C48" s="88">
        <v>12002</v>
      </c>
      <c r="D48" s="70" t="s">
        <v>77</v>
      </c>
      <c r="E48" s="11">
        <f>E49+E50</f>
        <v>5144.8999999999996</v>
      </c>
      <c r="F48" s="11">
        <f t="shared" ref="F48" si="18">F49+F50</f>
        <v>0</v>
      </c>
      <c r="G48" s="11">
        <v>0</v>
      </c>
      <c r="H48" s="6">
        <v>0</v>
      </c>
      <c r="I48" s="23">
        <v>0</v>
      </c>
      <c r="J48" s="11">
        <v>0</v>
      </c>
      <c r="K48" s="6">
        <v>0</v>
      </c>
      <c r="L48" s="12">
        <v>0</v>
      </c>
      <c r="M48" s="62"/>
      <c r="N48" s="32"/>
      <c r="O48" s="32"/>
      <c r="P48" s="32"/>
      <c r="Q48" s="32"/>
      <c r="R48" s="3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</row>
    <row r="49" spans="1:50" s="22" customFormat="1" ht="22.5" customHeight="1">
      <c r="A49" s="66"/>
      <c r="B49" s="71"/>
      <c r="C49" s="72"/>
      <c r="D49" s="67" t="s">
        <v>61</v>
      </c>
      <c r="E49" s="11">
        <v>4243.2</v>
      </c>
      <c r="F49" s="51">
        <v>0</v>
      </c>
      <c r="G49" s="10"/>
      <c r="H49" s="6"/>
      <c r="I49" s="12"/>
      <c r="J49" s="10"/>
      <c r="K49" s="6">
        <v>0</v>
      </c>
      <c r="L49" s="12">
        <v>0</v>
      </c>
      <c r="M49" s="62"/>
      <c r="N49" s="32"/>
      <c r="O49" s="32"/>
      <c r="P49" s="32"/>
      <c r="Q49" s="32"/>
      <c r="R49" s="3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</row>
    <row r="50" spans="1:50" s="22" customFormat="1" ht="24" customHeight="1">
      <c r="A50" s="66"/>
      <c r="B50" s="71"/>
      <c r="C50" s="72"/>
      <c r="D50" s="67" t="s">
        <v>62</v>
      </c>
      <c r="E50" s="11">
        <v>901.7</v>
      </c>
      <c r="F50" s="51">
        <v>0</v>
      </c>
      <c r="G50" s="10"/>
      <c r="H50" s="6"/>
      <c r="I50" s="12"/>
      <c r="J50" s="10"/>
      <c r="K50" s="6">
        <v>0</v>
      </c>
      <c r="L50" s="12">
        <v>0</v>
      </c>
      <c r="M50" s="62"/>
      <c r="N50" s="32"/>
      <c r="O50" s="32"/>
      <c r="P50" s="32"/>
      <c r="Q50" s="32"/>
      <c r="R50" s="3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</row>
    <row r="51" spans="1:50" s="22" customFormat="1" ht="34.5" customHeight="1">
      <c r="A51" s="66"/>
      <c r="B51" s="71">
        <v>18</v>
      </c>
      <c r="C51" s="65" t="s">
        <v>66</v>
      </c>
      <c r="D51" s="18" t="s">
        <v>67</v>
      </c>
      <c r="E51" s="11">
        <v>300000</v>
      </c>
      <c r="F51" s="51">
        <v>0</v>
      </c>
      <c r="G51" s="10">
        <v>495700</v>
      </c>
      <c r="H51" s="6">
        <v>0</v>
      </c>
      <c r="I51" s="12">
        <v>0</v>
      </c>
      <c r="J51" s="10">
        <v>495700</v>
      </c>
      <c r="K51" s="6">
        <v>0</v>
      </c>
      <c r="L51" s="12">
        <v>0</v>
      </c>
      <c r="M51" s="62"/>
      <c r="N51" s="32"/>
      <c r="O51" s="32"/>
      <c r="P51" s="32"/>
      <c r="Q51" s="32"/>
      <c r="R51" s="3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</row>
    <row r="52" spans="1:50" s="22" customFormat="1" ht="34.5" customHeight="1">
      <c r="A52" s="66"/>
      <c r="B52" s="75"/>
      <c r="C52" s="92">
        <v>12005</v>
      </c>
      <c r="D52" s="18" t="s">
        <v>68</v>
      </c>
      <c r="E52" s="11">
        <v>174226.6</v>
      </c>
      <c r="F52" s="51">
        <v>0</v>
      </c>
      <c r="G52" s="10"/>
      <c r="H52" s="6"/>
      <c r="I52" s="12"/>
      <c r="J52" s="10"/>
      <c r="K52" s="6">
        <v>0</v>
      </c>
      <c r="L52" s="12">
        <v>0</v>
      </c>
      <c r="M52" s="62"/>
      <c r="N52" s="32"/>
      <c r="O52" s="32"/>
      <c r="P52" s="32"/>
      <c r="Q52" s="32"/>
      <c r="R52" s="3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</row>
    <row r="53" spans="1:50" s="22" customFormat="1" ht="30" customHeight="1">
      <c r="A53" s="66"/>
      <c r="B53" s="87"/>
      <c r="C53" s="88">
        <v>32001</v>
      </c>
      <c r="D53" s="73" t="s">
        <v>37</v>
      </c>
      <c r="E53" s="11">
        <f>E54+E55</f>
        <v>9070</v>
      </c>
      <c r="F53" s="11">
        <f>F54+F55</f>
        <v>0</v>
      </c>
      <c r="G53" s="11">
        <v>0</v>
      </c>
      <c r="H53" s="6">
        <v>0</v>
      </c>
      <c r="I53" s="23">
        <v>0</v>
      </c>
      <c r="J53" s="11">
        <v>0</v>
      </c>
      <c r="K53" s="6">
        <v>0</v>
      </c>
      <c r="L53" s="12">
        <v>0</v>
      </c>
      <c r="M53" s="62"/>
      <c r="N53" s="32"/>
      <c r="O53" s="32"/>
      <c r="P53" s="32"/>
      <c r="Q53" s="32"/>
      <c r="R53" s="3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</row>
    <row r="54" spans="1:50" s="22" customFormat="1" ht="23.25" customHeight="1">
      <c r="A54" s="66"/>
      <c r="B54" s="71"/>
      <c r="C54" s="72"/>
      <c r="D54" s="67" t="s">
        <v>61</v>
      </c>
      <c r="E54" s="11">
        <v>9070</v>
      </c>
      <c r="F54" s="51">
        <v>0</v>
      </c>
      <c r="G54" s="10"/>
      <c r="H54" s="6"/>
      <c r="I54" s="12"/>
      <c r="J54" s="10"/>
      <c r="K54" s="6">
        <v>0</v>
      </c>
      <c r="L54" s="12">
        <v>0</v>
      </c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</row>
    <row r="55" spans="1:50" s="22" customFormat="1" ht="27" customHeight="1">
      <c r="A55" s="66"/>
      <c r="B55" s="75"/>
      <c r="C55" s="76"/>
      <c r="D55" s="67" t="s">
        <v>62</v>
      </c>
      <c r="E55" s="11">
        <v>0</v>
      </c>
      <c r="F55" s="51">
        <v>0</v>
      </c>
      <c r="G55" s="10"/>
      <c r="H55" s="6"/>
      <c r="I55" s="12"/>
      <c r="J55" s="10"/>
      <c r="K55" s="6">
        <v>0</v>
      </c>
      <c r="L55" s="12">
        <v>0</v>
      </c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</row>
    <row r="56" spans="1:50" s="22" customFormat="1" ht="56.25" customHeight="1">
      <c r="A56" s="66"/>
      <c r="B56" s="64"/>
      <c r="C56" s="123">
        <v>32003</v>
      </c>
      <c r="D56" s="70" t="s">
        <v>57</v>
      </c>
      <c r="E56" s="11">
        <v>0</v>
      </c>
      <c r="F56" s="51">
        <v>46200</v>
      </c>
      <c r="G56" s="10"/>
      <c r="H56" s="6"/>
      <c r="I56" s="12"/>
      <c r="J56" s="10"/>
      <c r="K56" s="6">
        <v>0</v>
      </c>
      <c r="L56" s="12">
        <v>0</v>
      </c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</row>
    <row r="57" spans="1:50" s="22" customFormat="1" ht="70.5" customHeight="1">
      <c r="A57" s="74"/>
      <c r="B57" s="87"/>
      <c r="C57" s="88">
        <v>32004</v>
      </c>
      <c r="D57" s="77" t="s">
        <v>58</v>
      </c>
      <c r="E57" s="11">
        <v>0</v>
      </c>
      <c r="F57" s="51">
        <v>137900</v>
      </c>
      <c r="G57" s="10"/>
      <c r="H57" s="6"/>
      <c r="I57" s="12"/>
      <c r="J57" s="10"/>
      <c r="K57" s="6">
        <v>0</v>
      </c>
      <c r="L57" s="12">
        <v>0</v>
      </c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</row>
    <row r="58" spans="1:50" s="33" customFormat="1" ht="28.5" customHeight="1">
      <c r="A58" s="100" t="s">
        <v>25</v>
      </c>
      <c r="B58" s="141" t="s">
        <v>26</v>
      </c>
      <c r="C58" s="142"/>
      <c r="D58" s="143"/>
      <c r="E58" s="13">
        <f>SUM(E59:E68)</f>
        <v>2139705.5</v>
      </c>
      <c r="F58" s="53">
        <f t="shared" ref="F58" si="19">SUM(F59:F68)</f>
        <v>2679768.8000000003</v>
      </c>
      <c r="G58" s="13">
        <f>SUM(G59:G69)</f>
        <v>2600294.4541013334</v>
      </c>
      <c r="H58" s="5">
        <f t="shared" ref="H58:I58" si="20">SUM(H59:H69)</f>
        <v>8141447.3212064002</v>
      </c>
      <c r="I58" s="24">
        <f t="shared" si="20"/>
        <v>11193020.944100799</v>
      </c>
      <c r="J58" s="13">
        <f>SUM(J59:J69)</f>
        <v>2280021.7999999998</v>
      </c>
      <c r="K58" s="5">
        <v>8116791.5</v>
      </c>
      <c r="L58" s="14">
        <v>11171128.300000001</v>
      </c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</row>
    <row r="59" spans="1:50" s="22" customFormat="1" ht="53.25" customHeight="1">
      <c r="A59" s="101"/>
      <c r="B59" s="37">
        <v>19</v>
      </c>
      <c r="C59" s="15">
        <v>11001</v>
      </c>
      <c r="D59" s="18" t="s">
        <v>27</v>
      </c>
      <c r="E59" s="26">
        <v>226803</v>
      </c>
      <c r="F59" s="51">
        <v>292179.59999999998</v>
      </c>
      <c r="G59" s="10">
        <v>309456.25410133332</v>
      </c>
      <c r="H59" s="6">
        <v>319858.12120639998</v>
      </c>
      <c r="I59" s="12">
        <v>320628.34410079999</v>
      </c>
      <c r="J59" s="10">
        <v>302145</v>
      </c>
      <c r="K59" s="6">
        <v>0</v>
      </c>
      <c r="L59" s="12">
        <v>0</v>
      </c>
      <c r="M59" s="62"/>
      <c r="N59" s="62"/>
      <c r="O59" s="109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</row>
    <row r="60" spans="1:50" s="22" customFormat="1" ht="36" customHeight="1">
      <c r="A60" s="102"/>
      <c r="B60" s="37">
        <v>20</v>
      </c>
      <c r="C60" s="15">
        <v>11002</v>
      </c>
      <c r="D60" s="18" t="s">
        <v>1</v>
      </c>
      <c r="E60" s="26">
        <v>1335485.8999999999</v>
      </c>
      <c r="F60" s="51">
        <v>1335485.8999999999</v>
      </c>
      <c r="G60" s="10">
        <v>1335485.8999999999</v>
      </c>
      <c r="H60" s="6">
        <v>1335485.8999999999</v>
      </c>
      <c r="I60" s="12">
        <v>1335485.8999999999</v>
      </c>
      <c r="J60" s="10">
        <v>1335485.8999999999</v>
      </c>
      <c r="K60" s="6">
        <v>0</v>
      </c>
      <c r="L60" s="12">
        <v>0</v>
      </c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</row>
    <row r="61" spans="1:50" s="22" customFormat="1" ht="28.5" customHeight="1">
      <c r="A61" s="102"/>
      <c r="B61" s="37">
        <v>21</v>
      </c>
      <c r="C61" s="15">
        <v>11003</v>
      </c>
      <c r="D61" s="18" t="s">
        <v>28</v>
      </c>
      <c r="E61" s="26">
        <v>0</v>
      </c>
      <c r="F61" s="51">
        <v>15000</v>
      </c>
      <c r="G61" s="10">
        <v>15000</v>
      </c>
      <c r="H61" s="6">
        <v>15000</v>
      </c>
      <c r="I61" s="12">
        <v>15000</v>
      </c>
      <c r="J61" s="10">
        <v>15000</v>
      </c>
      <c r="K61" s="6">
        <v>0</v>
      </c>
      <c r="L61" s="12">
        <v>0</v>
      </c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</row>
    <row r="62" spans="1:50" s="22" customFormat="1" ht="48" customHeight="1">
      <c r="A62" s="102"/>
      <c r="B62" s="37">
        <v>22</v>
      </c>
      <c r="C62" s="15">
        <v>11004</v>
      </c>
      <c r="D62" s="17" t="s">
        <v>29</v>
      </c>
      <c r="E62" s="26">
        <v>42194.1</v>
      </c>
      <c r="F62" s="51">
        <v>125100</v>
      </c>
      <c r="G62" s="10">
        <v>125100</v>
      </c>
      <c r="H62" s="6">
        <v>125100</v>
      </c>
      <c r="I62" s="12">
        <v>125100</v>
      </c>
      <c r="J62" s="10">
        <v>125100</v>
      </c>
      <c r="K62" s="6">
        <v>0</v>
      </c>
      <c r="L62" s="12">
        <v>0</v>
      </c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</row>
    <row r="63" spans="1:50" s="22" customFormat="1" ht="28.5" customHeight="1">
      <c r="A63" s="102"/>
      <c r="B63" s="37"/>
      <c r="C63" s="15">
        <v>11006</v>
      </c>
      <c r="D63" s="17" t="s">
        <v>69</v>
      </c>
      <c r="E63" s="26">
        <v>455.8</v>
      </c>
      <c r="F63" s="51">
        <v>0</v>
      </c>
      <c r="G63" s="10">
        <v>0</v>
      </c>
      <c r="H63" s="6">
        <v>0</v>
      </c>
      <c r="I63" s="12">
        <v>0</v>
      </c>
      <c r="J63" s="10">
        <v>0</v>
      </c>
      <c r="K63" s="6">
        <v>0</v>
      </c>
      <c r="L63" s="12">
        <v>0</v>
      </c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</row>
    <row r="64" spans="1:50" s="22" customFormat="1" ht="42.75" customHeight="1">
      <c r="A64" s="102"/>
      <c r="B64" s="37"/>
      <c r="C64" s="15">
        <v>11007</v>
      </c>
      <c r="D64" s="17" t="s">
        <v>70</v>
      </c>
      <c r="E64" s="26">
        <v>579</v>
      </c>
      <c r="F64" s="51">
        <v>0</v>
      </c>
      <c r="G64" s="10">
        <v>0</v>
      </c>
      <c r="H64" s="6">
        <v>0</v>
      </c>
      <c r="I64" s="12">
        <v>0</v>
      </c>
      <c r="J64" s="10">
        <v>0</v>
      </c>
      <c r="K64" s="6">
        <v>0</v>
      </c>
      <c r="L64" s="12">
        <v>0</v>
      </c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</row>
    <row r="65" spans="1:50" s="22" customFormat="1" ht="48.75" customHeight="1">
      <c r="A65" s="102"/>
      <c r="B65" s="37">
        <v>23</v>
      </c>
      <c r="C65" s="15">
        <v>31001</v>
      </c>
      <c r="D65" s="17" t="s">
        <v>59</v>
      </c>
      <c r="E65" s="26">
        <v>0</v>
      </c>
      <c r="F65" s="51">
        <v>9730</v>
      </c>
      <c r="G65" s="11">
        <v>9730</v>
      </c>
      <c r="H65" s="6">
        <f>G65</f>
        <v>9730</v>
      </c>
      <c r="I65" s="12">
        <f>H65</f>
        <v>9730</v>
      </c>
      <c r="J65" s="11">
        <v>2290.9</v>
      </c>
      <c r="K65" s="6">
        <v>0</v>
      </c>
      <c r="L65" s="12">
        <v>0</v>
      </c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</row>
    <row r="66" spans="1:50" s="22" customFormat="1" ht="5.25" hidden="1" customHeight="1">
      <c r="A66" s="102"/>
      <c r="B66" s="37"/>
      <c r="C66" s="15">
        <v>31003</v>
      </c>
      <c r="D66" s="17" t="s">
        <v>44</v>
      </c>
      <c r="E66" s="26">
        <v>0</v>
      </c>
      <c r="F66" s="51">
        <v>0</v>
      </c>
      <c r="G66" s="10"/>
      <c r="H66" s="6"/>
      <c r="I66" s="12"/>
      <c r="J66" s="10"/>
      <c r="K66" s="6">
        <v>0</v>
      </c>
      <c r="L66" s="12">
        <v>0</v>
      </c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</row>
    <row r="67" spans="1:50" s="22" customFormat="1" ht="36.75" customHeight="1">
      <c r="A67" s="102"/>
      <c r="B67" s="37">
        <v>24</v>
      </c>
      <c r="C67" s="15">
        <v>32001</v>
      </c>
      <c r="D67" s="18" t="s">
        <v>30</v>
      </c>
      <c r="E67" s="26">
        <v>360282</v>
      </c>
      <c r="F67" s="51">
        <v>413011.7</v>
      </c>
      <c r="G67" s="11">
        <v>545522.30000000005</v>
      </c>
      <c r="H67" s="6">
        <v>6336273.2999999998</v>
      </c>
      <c r="I67" s="23">
        <v>9387076.6999999993</v>
      </c>
      <c r="J67" s="11">
        <v>500000</v>
      </c>
      <c r="K67" s="6">
        <v>0</v>
      </c>
      <c r="L67" s="12">
        <v>0</v>
      </c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</row>
    <row r="68" spans="1:50" s="22" customFormat="1">
      <c r="A68" s="102"/>
      <c r="B68" s="37"/>
      <c r="C68" s="15">
        <v>32002</v>
      </c>
      <c r="D68" s="18" t="s">
        <v>2</v>
      </c>
      <c r="E68" s="26">
        <v>173905.7</v>
      </c>
      <c r="F68" s="51">
        <v>489261.6</v>
      </c>
      <c r="G68" s="10">
        <v>0</v>
      </c>
      <c r="H68" s="6">
        <v>0</v>
      </c>
      <c r="I68" s="12">
        <v>0</v>
      </c>
      <c r="J68" s="10">
        <v>0</v>
      </c>
      <c r="K68" s="6">
        <v>0</v>
      </c>
      <c r="L68" s="12">
        <v>0</v>
      </c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</row>
    <row r="69" spans="1:50" s="22" customFormat="1">
      <c r="A69" s="103"/>
      <c r="B69" s="37"/>
      <c r="C69" s="78">
        <v>32003</v>
      </c>
      <c r="D69" s="99" t="s">
        <v>74</v>
      </c>
      <c r="E69" s="26">
        <v>0</v>
      </c>
      <c r="F69" s="11">
        <v>0</v>
      </c>
      <c r="G69" s="11">
        <v>260000</v>
      </c>
      <c r="H69" s="6">
        <v>0</v>
      </c>
      <c r="I69" s="23">
        <v>0</v>
      </c>
      <c r="J69" s="11">
        <v>0</v>
      </c>
      <c r="K69" s="6">
        <v>0</v>
      </c>
      <c r="L69" s="12">
        <v>0</v>
      </c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</row>
    <row r="70" spans="1:50" s="33" customFormat="1" ht="36" customHeight="1">
      <c r="A70" s="35" t="s">
        <v>31</v>
      </c>
      <c r="B70" s="141" t="s">
        <v>32</v>
      </c>
      <c r="C70" s="142"/>
      <c r="D70" s="143"/>
      <c r="E70" s="13">
        <f>SUM(E71:E72)</f>
        <v>344867.1</v>
      </c>
      <c r="F70" s="13">
        <f t="shared" ref="F70:I70" si="21">SUM(F71:F72)</f>
        <v>350517.4</v>
      </c>
      <c r="G70" s="13">
        <f t="shared" si="21"/>
        <v>42500.7</v>
      </c>
      <c r="H70" s="5">
        <f t="shared" si="21"/>
        <v>42500.7</v>
      </c>
      <c r="I70" s="24">
        <f t="shared" si="21"/>
        <v>42500.7</v>
      </c>
      <c r="J70" s="13">
        <f t="shared" ref="J70" si="22">SUM(J71:J72)</f>
        <v>42500.7</v>
      </c>
      <c r="K70" s="5">
        <v>42500.7</v>
      </c>
      <c r="L70" s="14">
        <v>42500.7</v>
      </c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</row>
    <row r="71" spans="1:50" s="22" customFormat="1" ht="38.25" customHeight="1">
      <c r="A71" s="139"/>
      <c r="B71" s="78">
        <v>25</v>
      </c>
      <c r="C71" s="15">
        <v>11001</v>
      </c>
      <c r="D71" s="17" t="s">
        <v>32</v>
      </c>
      <c r="E71" s="26">
        <v>42303.1</v>
      </c>
      <c r="F71" s="51">
        <v>42500.7</v>
      </c>
      <c r="G71" s="10">
        <v>42500.7</v>
      </c>
      <c r="H71" s="6">
        <v>42500.7</v>
      </c>
      <c r="I71" s="12">
        <v>42500.7</v>
      </c>
      <c r="J71" s="10">
        <v>42500.7</v>
      </c>
      <c r="K71" s="6">
        <v>0</v>
      </c>
      <c r="L71" s="12">
        <v>0</v>
      </c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</row>
    <row r="72" spans="1:50" s="22" customFormat="1" ht="17.25" thickBot="1">
      <c r="A72" s="140"/>
      <c r="B72" s="79"/>
      <c r="C72" s="80">
        <v>11002</v>
      </c>
      <c r="D72" s="118" t="s">
        <v>33</v>
      </c>
      <c r="E72" s="81">
        <v>302564</v>
      </c>
      <c r="F72" s="82">
        <v>308016.7</v>
      </c>
      <c r="G72" s="83">
        <v>0</v>
      </c>
      <c r="H72" s="84">
        <v>0</v>
      </c>
      <c r="I72" s="85">
        <v>0</v>
      </c>
      <c r="J72" s="83">
        <v>0</v>
      </c>
      <c r="K72" s="84">
        <v>0</v>
      </c>
      <c r="L72" s="85">
        <v>0</v>
      </c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</row>
    <row r="73" spans="1:50" ht="26.25" customHeight="1">
      <c r="D73" s="7"/>
      <c r="E73" s="21"/>
    </row>
    <row r="74" spans="1:50" ht="80.25" customHeight="1"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</row>
    <row r="75" spans="1:50" ht="36" customHeight="1"/>
    <row r="76" spans="1:50" ht="21" customHeight="1"/>
    <row r="77" spans="1:50" ht="26.25" customHeight="1"/>
    <row r="78" spans="1:50" ht="38.25" customHeight="1"/>
    <row r="79" spans="1:50" ht="33" customHeight="1">
      <c r="E79" s="130"/>
      <c r="F79" s="130"/>
      <c r="G79" s="130"/>
      <c r="H79" s="130"/>
      <c r="I79" s="130"/>
      <c r="J79" s="111"/>
      <c r="K79" s="111"/>
      <c r="L79" s="111"/>
    </row>
    <row r="80" spans="1:50" ht="48.75" customHeight="1">
      <c r="E80" s="130"/>
      <c r="F80" s="130"/>
      <c r="G80" s="130"/>
      <c r="H80" s="130"/>
      <c r="I80" s="130"/>
      <c r="J80" s="111"/>
      <c r="K80" s="111"/>
      <c r="L80" s="111"/>
    </row>
    <row r="81" spans="2:12" ht="33" customHeight="1">
      <c r="E81" s="126"/>
      <c r="F81" s="126"/>
      <c r="G81" s="126"/>
      <c r="H81" s="126"/>
      <c r="I81" s="126"/>
      <c r="J81" s="110"/>
      <c r="K81" s="110"/>
      <c r="L81" s="110"/>
    </row>
    <row r="82" spans="2:12" ht="34.5" customHeight="1">
      <c r="E82" s="126"/>
      <c r="F82" s="126"/>
      <c r="G82" s="126"/>
      <c r="H82" s="126"/>
      <c r="I82" s="126"/>
      <c r="J82" s="110"/>
      <c r="K82" s="110"/>
      <c r="L82" s="110"/>
    </row>
    <row r="83" spans="2:12" ht="27.75" customHeight="1">
      <c r="E83" s="126"/>
      <c r="F83" s="126"/>
      <c r="G83" s="126"/>
      <c r="H83" s="126"/>
      <c r="I83" s="126"/>
      <c r="J83" s="110"/>
      <c r="K83" s="110"/>
      <c r="L83" s="110"/>
    </row>
    <row r="84" spans="2:12" ht="24.75" customHeight="1"/>
    <row r="89" spans="2:12" ht="93" customHeight="1">
      <c r="B89" s="2"/>
      <c r="C89" s="2"/>
      <c r="D89" s="2"/>
      <c r="E89" s="22"/>
      <c r="F89" s="21"/>
      <c r="G89" s="31"/>
      <c r="H89" s="22"/>
      <c r="I89" s="22"/>
      <c r="J89" s="31"/>
      <c r="K89" s="22"/>
      <c r="L89" s="22"/>
    </row>
    <row r="90" spans="2:12" ht="55.5" customHeight="1">
      <c r="B90" s="2"/>
      <c r="C90" s="2"/>
      <c r="D90" s="2"/>
      <c r="E90" s="22"/>
      <c r="F90" s="21"/>
      <c r="G90" s="31"/>
      <c r="H90" s="22"/>
      <c r="I90" s="22"/>
      <c r="J90" s="31"/>
      <c r="K90" s="22"/>
      <c r="L90" s="22"/>
    </row>
  </sheetData>
  <mergeCells count="20">
    <mergeCell ref="A2:L2"/>
    <mergeCell ref="B14:D14"/>
    <mergeCell ref="E6:E7"/>
    <mergeCell ref="B8:C13"/>
    <mergeCell ref="J6:L6"/>
    <mergeCell ref="A3:L4"/>
    <mergeCell ref="A8:A13"/>
    <mergeCell ref="E81:I83"/>
    <mergeCell ref="G6:I6"/>
    <mergeCell ref="E79:I79"/>
    <mergeCell ref="F6:F7"/>
    <mergeCell ref="A6:C7"/>
    <mergeCell ref="D6:D7"/>
    <mergeCell ref="E80:I80"/>
    <mergeCell ref="A71:A72"/>
    <mergeCell ref="B58:D58"/>
    <mergeCell ref="B70:D70"/>
    <mergeCell ref="B23:D23"/>
    <mergeCell ref="B32:D32"/>
    <mergeCell ref="B30:D30"/>
  </mergeCells>
  <pageMargins left="0.24" right="0.16" top="0.2" bottom="0.2" header="0.2" footer="0.22"/>
  <pageSetup paperSize="9" scale="85" orientation="landscape" r:id="rId1"/>
  <ignoredErrors>
    <ignoredError sqref="E12 E15:F15 E11:F11 F16" formula="1"/>
    <ignoredError sqref="A32 C31 A70 A23 A58 C51 G7:I7 A30:A31 C19 J7:L7 J8" numberStoredAsText="1"/>
    <ignoredError sqref="E58:G5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AMPOP</vt:lpstr>
      <vt:lpstr>AMPOP!Print_Area</vt:lpstr>
      <vt:lpstr>AMPOP!Print_Titles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2023-07-12T07:57:03Z</dcterms:modified>
</cp:coreProperties>
</file>